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60" yWindow="0" windowWidth="15480" windowHeight="9090" tabRatio="855" firstSheet="1" activeTab="1"/>
  </bookViews>
  <sheets>
    <sheet name="Е 1курс (2)" sheetId="249" state="hidden" r:id="rId1"/>
    <sheet name="Графік НАВЧ проц печать" sheetId="394" r:id="rId2"/>
  </sheets>
  <definedNames>
    <definedName name="_ftn1" localSheetId="0">'Е 1курс (2)'!#REF!</definedName>
    <definedName name="_ftn2" localSheetId="0">'Е 1курс (2)'!#REF!</definedName>
    <definedName name="_ftn3" localSheetId="0">'Е 1курс (2)'!#REF!</definedName>
    <definedName name="_ftnref1" localSheetId="0">'Е 1курс (2)'!#REF!</definedName>
    <definedName name="_ftnref2" localSheetId="0">'Е 1курс (2)'!#REF!</definedName>
    <definedName name="_ftnref3" localSheetId="0">'Е 1курс (2)'!#REF!</definedName>
  </definedNames>
  <calcPr calcId="152511"/>
</workbook>
</file>

<file path=xl/calcChain.xml><?xml version="1.0" encoding="utf-8"?>
<calcChain xmlns="http://schemas.openxmlformats.org/spreadsheetml/2006/main">
  <c r="BH43" i="394" l="1"/>
  <c r="BG43" i="394"/>
  <c r="BF43" i="394"/>
  <c r="BE43" i="394"/>
  <c r="BE41" i="394" s="1"/>
  <c r="BD43" i="394"/>
  <c r="BH42" i="394"/>
  <c r="BG42" i="394"/>
  <c r="BF42" i="394"/>
  <c r="BD42" i="394"/>
  <c r="AB42" i="394"/>
  <c r="BH41" i="394"/>
  <c r="BG41" i="394"/>
  <c r="BF41" i="394"/>
  <c r="BD41" i="394"/>
  <c r="BH40" i="394"/>
  <c r="BG40" i="394"/>
  <c r="BF40" i="394"/>
  <c r="BD40" i="394"/>
  <c r="AA40" i="394"/>
  <c r="X40" i="394"/>
  <c r="AA38" i="394"/>
  <c r="AA39" i="394" s="1"/>
  <c r="X38" i="394"/>
  <c r="X39" i="394" s="1"/>
  <c r="AA37" i="394"/>
  <c r="X37" i="394"/>
  <c r="C36" i="394"/>
  <c r="AA35" i="394"/>
  <c r="X35" i="394"/>
  <c r="B34" i="394"/>
  <c r="B35" i="394" s="1"/>
  <c r="A34" i="394"/>
  <c r="A35" i="394" s="1"/>
  <c r="AA33" i="394"/>
  <c r="AA34" i="394" s="1"/>
  <c r="X33" i="394"/>
  <c r="X34" i="394" s="1"/>
  <c r="AA32" i="394"/>
  <c r="X32" i="394"/>
  <c r="B31" i="394"/>
  <c r="B32" i="394" s="1"/>
  <c r="B33" i="394" s="1"/>
  <c r="A31" i="394"/>
  <c r="A32" i="394" s="1"/>
  <c r="A33" i="394" s="1"/>
  <c r="BC28" i="394"/>
  <c r="BK28" i="394" s="1"/>
  <c r="BJ27" i="394"/>
  <c r="BI27" i="394"/>
  <c r="BH27" i="394"/>
  <c r="BG27" i="394"/>
  <c r="BF27" i="394"/>
  <c r="BE27" i="394"/>
  <c r="BD27" i="394"/>
  <c r="BB27" i="394"/>
  <c r="BA27" i="394"/>
  <c r="AZ27" i="394"/>
  <c r="AY27" i="394"/>
  <c r="AX27" i="394"/>
  <c r="AW27" i="394"/>
  <c r="BC26" i="394"/>
  <c r="BK26" i="394" s="1"/>
  <c r="BK27" i="394" s="1"/>
  <c r="A26" i="394"/>
  <c r="BC25" i="394"/>
  <c r="BK25" i="394" s="1"/>
  <c r="A25" i="394"/>
  <c r="BC24" i="394"/>
  <c r="BK24" i="394" s="1"/>
  <c r="A24" i="394"/>
  <c r="BC23" i="394"/>
  <c r="AE23" i="394"/>
  <c r="P23" i="394"/>
  <c r="BC22" i="394"/>
  <c r="AE22" i="394"/>
  <c r="P22" i="394"/>
  <c r="A22" i="394"/>
  <c r="BC21" i="394"/>
  <c r="AE21" i="394"/>
  <c r="P21" i="394"/>
  <c r="A21" i="394"/>
  <c r="BC20" i="394"/>
  <c r="AE20" i="394"/>
  <c r="P20" i="394"/>
  <c r="A20" i="394"/>
  <c r="BC19" i="394"/>
  <c r="BK19" i="394" s="1"/>
  <c r="AE19" i="394"/>
  <c r="P19" i="394"/>
  <c r="A19" i="394"/>
  <c r="BC18" i="394"/>
  <c r="BK18" i="394" s="1"/>
  <c r="AE18" i="394"/>
  <c r="P18" i="394"/>
  <c r="A18" i="394"/>
  <c r="BC17" i="394"/>
  <c r="BK17" i="394" s="1"/>
  <c r="AE17" i="394"/>
  <c r="P17" i="394"/>
  <c r="A17" i="394"/>
  <c r="BC16" i="394"/>
  <c r="BK16" i="394" s="1"/>
  <c r="AE16" i="394"/>
  <c r="P16" i="394"/>
  <c r="A16" i="394"/>
  <c r="BD15" i="394"/>
  <c r="BC15" i="394"/>
  <c r="AY11" i="394"/>
  <c r="AZ11" i="394" s="1"/>
  <c r="BA11" i="394" s="1"/>
  <c r="AU11" i="394"/>
  <c r="AV11" i="394" s="1"/>
  <c r="AQ11" i="394"/>
  <c r="AR11" i="394" s="1"/>
  <c r="AP11" i="394"/>
  <c r="AL11" i="394"/>
  <c r="AM11" i="394" s="1"/>
  <c r="AN11" i="394" s="1"/>
  <c r="AH11" i="394"/>
  <c r="AI11" i="394" s="1"/>
  <c r="AC11" i="394"/>
  <c r="AD11" i="394" s="1"/>
  <c r="AE11" i="394" s="1"/>
  <c r="Y11" i="394"/>
  <c r="Z11" i="394" s="1"/>
  <c r="U11" i="394"/>
  <c r="V11" i="394" s="1"/>
  <c r="P11" i="394"/>
  <c r="Q11" i="394" s="1"/>
  <c r="R11" i="394" s="1"/>
  <c r="L11" i="394"/>
  <c r="M11" i="394" s="1"/>
  <c r="H11" i="394"/>
  <c r="I11" i="394" s="1"/>
  <c r="C11" i="394"/>
  <c r="D11" i="394" s="1"/>
  <c r="E11" i="394" s="1"/>
  <c r="AY10" i="394"/>
  <c r="AZ10" i="394" s="1"/>
  <c r="BA10" i="394" s="1"/>
  <c r="AU10" i="394"/>
  <c r="AV10" i="394" s="1"/>
  <c r="AW10" i="394" s="1"/>
  <c r="AQ10" i="394"/>
  <c r="AR10" i="394" s="1"/>
  <c r="AS10" i="394" s="1"/>
  <c r="AL10" i="394"/>
  <c r="AM10" i="394" s="1"/>
  <c r="AN10" i="394" s="1"/>
  <c r="AH10" i="394"/>
  <c r="AI10" i="394" s="1"/>
  <c r="AJ10" i="394" s="1"/>
  <c r="AC10" i="394"/>
  <c r="AD10" i="394" s="1"/>
  <c r="AE10" i="394" s="1"/>
  <c r="AF10" i="394" s="1"/>
  <c r="Y10" i="394"/>
  <c r="Z10" i="394" s="1"/>
  <c r="AA10" i="394" s="1"/>
  <c r="U10" i="394"/>
  <c r="V10" i="394" s="1"/>
  <c r="W10" i="394" s="1"/>
  <c r="Q10" i="394"/>
  <c r="R10" i="394" s="1"/>
  <c r="S10" i="394" s="1"/>
  <c r="L10" i="394"/>
  <c r="M10" i="394" s="1"/>
  <c r="N10" i="394" s="1"/>
  <c r="H10" i="394"/>
  <c r="I10" i="394" s="1"/>
  <c r="J10" i="394" s="1"/>
  <c r="D10" i="394"/>
  <c r="E10" i="394" s="1"/>
  <c r="F10" i="394" s="1"/>
  <c r="BD21" i="394" l="1"/>
  <c r="BK21" i="394" s="1"/>
  <c r="BD23" i="394"/>
  <c r="BK23" i="394" s="1"/>
  <c r="BD22" i="394"/>
  <c r="BK22" i="394" s="1"/>
  <c r="BK15" i="394"/>
  <c r="BD20" i="394"/>
  <c r="BK20" i="394" s="1"/>
  <c r="BC27" i="394"/>
  <c r="BE97" i="249" l="1"/>
  <c r="BF97" i="249"/>
  <c r="BG97" i="249"/>
  <c r="BH97" i="249"/>
  <c r="BI97" i="249"/>
  <c r="BJ97" i="249"/>
  <c r="BD14" i="249"/>
  <c r="BE14" i="249"/>
  <c r="BF14" i="249"/>
  <c r="BG14" i="249"/>
  <c r="BH14" i="249"/>
  <c r="BI14" i="249"/>
  <c r="BJ14" i="249"/>
  <c r="BD15" i="249"/>
  <c r="BE15" i="249"/>
  <c r="BF15" i="249"/>
  <c r="BG15" i="249"/>
  <c r="BH15" i="249"/>
  <c r="BI15" i="249"/>
  <c r="BJ15" i="249"/>
  <c r="BD16" i="249"/>
  <c r="BE16" i="249"/>
  <c r="BF16" i="249"/>
  <c r="BG16" i="249"/>
  <c r="BH16" i="249"/>
  <c r="BI16" i="249"/>
  <c r="BJ16" i="249"/>
  <c r="BD17" i="249"/>
  <c r="BE17" i="249"/>
  <c r="BF17" i="249"/>
  <c r="BG17" i="249"/>
  <c r="BH17" i="249"/>
  <c r="BI17" i="249"/>
  <c r="BJ17" i="249"/>
  <c r="BD18" i="249"/>
  <c r="BE18" i="249"/>
  <c r="BF18" i="249"/>
  <c r="BG18" i="249"/>
  <c r="BH18" i="249"/>
  <c r="BI18" i="249"/>
  <c r="BJ18" i="249"/>
  <c r="BD19" i="249"/>
  <c r="BE19" i="249"/>
  <c r="BF19" i="249"/>
  <c r="BG19" i="249"/>
  <c r="BH19" i="249"/>
  <c r="BI19" i="249"/>
  <c r="BJ19" i="249"/>
  <c r="BD20" i="249"/>
  <c r="BE20" i="249"/>
  <c r="BF20" i="249"/>
  <c r="BG20" i="249"/>
  <c r="BH20" i="249"/>
  <c r="BI20" i="249"/>
  <c r="BJ20" i="249"/>
  <c r="BD21" i="249"/>
  <c r="BE21" i="249"/>
  <c r="BF21" i="249"/>
  <c r="BG21" i="249"/>
  <c r="BH21" i="249"/>
  <c r="BI21" i="249"/>
  <c r="BJ21" i="249"/>
  <c r="BD22" i="249"/>
  <c r="BE22" i="249"/>
  <c r="BF22" i="249"/>
  <c r="BG22" i="249"/>
  <c r="BH22" i="249"/>
  <c r="BI22" i="249"/>
  <c r="BJ22" i="249"/>
  <c r="BD23" i="249"/>
  <c r="BE23" i="249"/>
  <c r="BF23" i="249"/>
  <c r="BG23" i="249"/>
  <c r="BH23" i="249"/>
  <c r="BI23" i="249"/>
  <c r="BJ23" i="249"/>
  <c r="BD24" i="249"/>
  <c r="BE24" i="249"/>
  <c r="BF24" i="249"/>
  <c r="BG24" i="249"/>
  <c r="BH24" i="249"/>
  <c r="BI24" i="249"/>
  <c r="BJ24" i="249"/>
  <c r="BD25" i="249"/>
  <c r="BE25" i="249"/>
  <c r="BF25" i="249"/>
  <c r="BG25" i="249"/>
  <c r="BH25" i="249"/>
  <c r="BI25" i="249"/>
  <c r="BJ25" i="249"/>
  <c r="BD26" i="249"/>
  <c r="BE26" i="249"/>
  <c r="BF26" i="249"/>
  <c r="BG26" i="249"/>
  <c r="BH26" i="249"/>
  <c r="BI26" i="249"/>
  <c r="BJ26" i="249"/>
  <c r="BD27" i="249"/>
  <c r="BE27" i="249"/>
  <c r="BF27" i="249"/>
  <c r="BG27" i="249"/>
  <c r="BH27" i="249"/>
  <c r="BI27" i="249"/>
  <c r="BJ27" i="249"/>
  <c r="BD28" i="249"/>
  <c r="BE28" i="249"/>
  <c r="BF28" i="249"/>
  <c r="BG28" i="249"/>
  <c r="BH28" i="249"/>
  <c r="BI28" i="249"/>
  <c r="BJ28" i="249"/>
  <c r="BD29" i="249"/>
  <c r="BE29" i="249"/>
  <c r="BF29" i="249"/>
  <c r="BG29" i="249"/>
  <c r="BH29" i="249"/>
  <c r="BI29" i="249"/>
  <c r="BJ29" i="249"/>
  <c r="BD30" i="249"/>
  <c r="BE30" i="249"/>
  <c r="BF30" i="249"/>
  <c r="BG30" i="249"/>
  <c r="BH30" i="249"/>
  <c r="BI30" i="249"/>
  <c r="BJ30" i="249"/>
  <c r="BD31" i="249"/>
  <c r="BE31" i="249"/>
  <c r="BF31" i="249"/>
  <c r="BG31" i="249"/>
  <c r="BH31" i="249"/>
  <c r="BI31" i="249"/>
  <c r="BJ31" i="249"/>
  <c r="BD32" i="249"/>
  <c r="BE32" i="249"/>
  <c r="BF32" i="249"/>
  <c r="BG32" i="249"/>
  <c r="BH32" i="249"/>
  <c r="BI32" i="249"/>
  <c r="BJ32" i="249"/>
  <c r="BD33" i="249"/>
  <c r="BE33" i="249"/>
  <c r="BF33" i="249"/>
  <c r="BG33" i="249"/>
  <c r="BH33" i="249"/>
  <c r="BI33" i="249"/>
  <c r="BJ33" i="249"/>
  <c r="BD35" i="249"/>
  <c r="BE35" i="249"/>
  <c r="BF35" i="249"/>
  <c r="BG35" i="249"/>
  <c r="BH35" i="249"/>
  <c r="BI35" i="249"/>
  <c r="BJ35" i="249"/>
  <c r="BD36" i="249"/>
  <c r="BE36" i="249"/>
  <c r="BF36" i="249"/>
  <c r="BG36" i="249"/>
  <c r="BH36" i="249"/>
  <c r="BI36" i="249"/>
  <c r="BJ36" i="249"/>
  <c r="BD37" i="249"/>
  <c r="BE37" i="249"/>
  <c r="BF37" i="249"/>
  <c r="BG37" i="249"/>
  <c r="BH37" i="249"/>
  <c r="BI37" i="249"/>
  <c r="BJ37" i="249"/>
  <c r="BD38" i="249"/>
  <c r="BE38" i="249"/>
  <c r="BF38" i="249"/>
  <c r="BG38" i="249"/>
  <c r="BH38" i="249"/>
  <c r="BI38" i="249"/>
  <c r="BJ38" i="249"/>
  <c r="BD39" i="249"/>
  <c r="BE39" i="249"/>
  <c r="BF39" i="249"/>
  <c r="BG39" i="249"/>
  <c r="BH39" i="249"/>
  <c r="BI39" i="249"/>
  <c r="BJ39" i="249"/>
  <c r="BD40" i="249"/>
  <c r="BE40" i="249"/>
  <c r="BF40" i="249"/>
  <c r="BG40" i="249"/>
  <c r="BH40" i="249"/>
  <c r="BI40" i="249"/>
  <c r="BJ40" i="249"/>
  <c r="BD41" i="249"/>
  <c r="BE41" i="249"/>
  <c r="BF41" i="249"/>
  <c r="BG41" i="249"/>
  <c r="BH41" i="249"/>
  <c r="BI41" i="249"/>
  <c r="BJ41" i="249"/>
  <c r="BD42" i="249"/>
  <c r="BE42" i="249"/>
  <c r="BF42" i="249"/>
  <c r="BG42" i="249"/>
  <c r="BH42" i="249"/>
  <c r="BI42" i="249"/>
  <c r="BJ42" i="249"/>
  <c r="BD43" i="249"/>
  <c r="BE43" i="249"/>
  <c r="BF43" i="249"/>
  <c r="BG43" i="249"/>
  <c r="BH43" i="249"/>
  <c r="BI43" i="249"/>
  <c r="BJ43" i="249"/>
  <c r="BD44" i="249"/>
  <c r="BE44" i="249"/>
  <c r="BF44" i="249"/>
  <c r="BG44" i="249"/>
  <c r="BH44" i="249"/>
  <c r="BI44" i="249"/>
  <c r="BJ44" i="249"/>
  <c r="BD46" i="249"/>
  <c r="BE46" i="249"/>
  <c r="BF46" i="249"/>
  <c r="BG46" i="249"/>
  <c r="BH46" i="249"/>
  <c r="BI46" i="249"/>
  <c r="BJ46" i="249"/>
  <c r="BD47" i="249"/>
  <c r="BE47" i="249"/>
  <c r="BF47" i="249"/>
  <c r="BG47" i="249"/>
  <c r="BH47" i="249"/>
  <c r="BI47" i="249"/>
  <c r="BJ47" i="249"/>
  <c r="BD48" i="249"/>
  <c r="BE48" i="249"/>
  <c r="BF48" i="249"/>
  <c r="BG48" i="249"/>
  <c r="BH48" i="249"/>
  <c r="BI48" i="249"/>
  <c r="BJ48" i="249"/>
  <c r="BD49" i="249"/>
  <c r="BE49" i="249"/>
  <c r="BF49" i="249"/>
  <c r="BG49" i="249"/>
  <c r="BH49" i="249"/>
  <c r="BI49" i="249"/>
  <c r="BJ49" i="249"/>
  <c r="BD50" i="249"/>
  <c r="BE50" i="249"/>
  <c r="BF50" i="249"/>
  <c r="BG50" i="249"/>
  <c r="BH50" i="249"/>
  <c r="BI50" i="249"/>
  <c r="BJ50" i="249"/>
  <c r="BD51" i="249"/>
  <c r="BE51" i="249"/>
  <c r="BF51" i="249"/>
  <c r="BG51" i="249"/>
  <c r="BH51" i="249"/>
  <c r="BI51" i="249"/>
  <c r="BJ51" i="249"/>
  <c r="BD52" i="249"/>
  <c r="BE52" i="249"/>
  <c r="BF52" i="249"/>
  <c r="BG52" i="249"/>
  <c r="BH52" i="249"/>
  <c r="BI52" i="249"/>
  <c r="BJ52" i="249"/>
  <c r="BD53" i="249"/>
  <c r="BE53" i="249"/>
  <c r="BF53" i="249"/>
  <c r="BG53" i="249"/>
  <c r="BH53" i="249"/>
  <c r="BI53" i="249"/>
  <c r="BJ53" i="249"/>
  <c r="BD54" i="249"/>
  <c r="BE54" i="249"/>
  <c r="BF54" i="249"/>
  <c r="BG54" i="249"/>
  <c r="BH54" i="249"/>
  <c r="BI54" i="249"/>
  <c r="BJ54" i="249"/>
  <c r="BD55" i="249"/>
  <c r="BE55" i="249"/>
  <c r="BF55" i="249"/>
  <c r="BG55" i="249"/>
  <c r="BH55" i="249"/>
  <c r="BI55" i="249"/>
  <c r="BJ55" i="249"/>
  <c r="BD56" i="249"/>
  <c r="BE56" i="249"/>
  <c r="BF56" i="249"/>
  <c r="BG56" i="249"/>
  <c r="BH56" i="249"/>
  <c r="BI56" i="249"/>
  <c r="BJ56" i="249"/>
  <c r="BD58" i="249"/>
  <c r="BE58" i="249"/>
  <c r="BF58" i="249"/>
  <c r="BG58" i="249"/>
  <c r="BH58" i="249"/>
  <c r="BI58" i="249"/>
  <c r="BJ58" i="249"/>
  <c r="BD59" i="249"/>
  <c r="BE59" i="249"/>
  <c r="BF59" i="249"/>
  <c r="BG59" i="249"/>
  <c r="BH59" i="249"/>
  <c r="BI59" i="249"/>
  <c r="BJ59" i="249"/>
  <c r="BD60" i="249"/>
  <c r="BE60" i="249"/>
  <c r="BF60" i="249"/>
  <c r="BG60" i="249"/>
  <c r="BH60" i="249"/>
  <c r="BI60" i="249"/>
  <c r="BJ60" i="249"/>
  <c r="BD61" i="249"/>
  <c r="BE61" i="249"/>
  <c r="BF61" i="249"/>
  <c r="BG61" i="249"/>
  <c r="BH61" i="249"/>
  <c r="BI61" i="249"/>
  <c r="BJ61" i="249"/>
  <c r="BD62" i="249"/>
  <c r="BE62" i="249"/>
  <c r="BF62" i="249"/>
  <c r="BG62" i="249"/>
  <c r="BH62" i="249"/>
  <c r="BI62" i="249"/>
  <c r="BJ62" i="249"/>
  <c r="BD63" i="249"/>
  <c r="BE63" i="249"/>
  <c r="BF63" i="249"/>
  <c r="BG63" i="249"/>
  <c r="BH63" i="249"/>
  <c r="BI63" i="249"/>
  <c r="BJ63" i="249"/>
  <c r="BD64" i="249"/>
  <c r="BE64" i="249"/>
  <c r="BF64" i="249"/>
  <c r="BG64" i="249"/>
  <c r="BH64" i="249"/>
  <c r="BI64" i="249"/>
  <c r="BJ64" i="249"/>
  <c r="BD65" i="249"/>
  <c r="BE65" i="249"/>
  <c r="BF65" i="249"/>
  <c r="BG65" i="249"/>
  <c r="BH65" i="249"/>
  <c r="BI65" i="249"/>
  <c r="BJ65" i="249"/>
  <c r="BD66" i="249"/>
  <c r="BE66" i="249"/>
  <c r="BF66" i="249"/>
  <c r="BG66" i="249"/>
  <c r="BH66" i="249"/>
  <c r="BI66" i="249"/>
  <c r="BJ66" i="249"/>
  <c r="BD67" i="249"/>
  <c r="BE67" i="249"/>
  <c r="BF67" i="249"/>
  <c r="BG67" i="249"/>
  <c r="BH67" i="249"/>
  <c r="BI67" i="249"/>
  <c r="BJ67" i="249"/>
  <c r="BD68" i="249"/>
  <c r="BE68" i="249"/>
  <c r="BF68" i="249"/>
  <c r="BG68" i="249"/>
  <c r="BH68" i="249"/>
  <c r="BI68" i="249"/>
  <c r="BJ68" i="249"/>
  <c r="BD69" i="249"/>
  <c r="BE69" i="249"/>
  <c r="BF69" i="249"/>
  <c r="BG69" i="249"/>
  <c r="BH69" i="249"/>
  <c r="BI69" i="249"/>
  <c r="BJ69" i="249"/>
  <c r="BD70" i="249"/>
  <c r="BE70" i="249"/>
  <c r="BF70" i="249"/>
  <c r="BG70" i="249"/>
  <c r="BH70" i="249"/>
  <c r="BI70" i="249"/>
  <c r="BJ70" i="249"/>
  <c r="BD71" i="249"/>
  <c r="BE71" i="249"/>
  <c r="BF71" i="249"/>
  <c r="BG71" i="249"/>
  <c r="BH71" i="249"/>
  <c r="BI71" i="249"/>
  <c r="BJ71" i="249"/>
  <c r="BD72" i="249"/>
  <c r="BE72" i="249"/>
  <c r="BF72" i="249"/>
  <c r="BG72" i="249"/>
  <c r="BH72" i="249"/>
  <c r="BI72" i="249"/>
  <c r="BJ72" i="249"/>
  <c r="BD74" i="249"/>
  <c r="BE74" i="249"/>
  <c r="BF74" i="249"/>
  <c r="BG74" i="249"/>
  <c r="BH74" i="249"/>
  <c r="BI74" i="249"/>
  <c r="BJ74" i="249"/>
  <c r="BD75" i="249"/>
  <c r="BE75" i="249"/>
  <c r="BF75" i="249"/>
  <c r="BG75" i="249"/>
  <c r="BH75" i="249"/>
  <c r="BI75" i="249"/>
  <c r="BJ75" i="249"/>
  <c r="BD76" i="249"/>
  <c r="BE76" i="249"/>
  <c r="BF76" i="249"/>
  <c r="BG76" i="249"/>
  <c r="BH76" i="249"/>
  <c r="BI76" i="249"/>
  <c r="BJ76" i="249"/>
  <c r="BD77" i="249"/>
  <c r="BE77" i="249"/>
  <c r="BF77" i="249"/>
  <c r="BG77" i="249"/>
  <c r="BH77" i="249"/>
  <c r="BI77" i="249"/>
  <c r="BJ77" i="249"/>
  <c r="BD78" i="249"/>
  <c r="BE78" i="249"/>
  <c r="BF78" i="249"/>
  <c r="BG78" i="249"/>
  <c r="BH78" i="249"/>
  <c r="BI78" i="249"/>
  <c r="BJ78" i="249"/>
  <c r="BD79" i="249"/>
  <c r="BE79" i="249"/>
  <c r="BF79" i="249"/>
  <c r="BG79" i="249"/>
  <c r="BH79" i="249"/>
  <c r="BI79" i="249"/>
  <c r="BJ79" i="249"/>
  <c r="BD80" i="249"/>
  <c r="BE80" i="249"/>
  <c r="BF80" i="249"/>
  <c r="BG80" i="249"/>
  <c r="BH80" i="249"/>
  <c r="BI80" i="249"/>
  <c r="BJ80" i="249"/>
  <c r="BD83" i="249"/>
  <c r="BE83" i="249"/>
  <c r="BF83" i="249"/>
  <c r="BG83" i="249"/>
  <c r="BH83" i="249"/>
  <c r="BI83" i="249"/>
  <c r="BJ83" i="249"/>
  <c r="BD84" i="249"/>
  <c r="BE84" i="249"/>
  <c r="BF84" i="249"/>
  <c r="BG84" i="249"/>
  <c r="BH84" i="249"/>
  <c r="BI84" i="249"/>
  <c r="BJ84" i="249"/>
  <c r="BD85" i="249"/>
  <c r="BE85" i="249"/>
  <c r="BF85" i="249"/>
  <c r="BG85" i="249"/>
  <c r="BH85" i="249"/>
  <c r="BI85" i="249"/>
  <c r="BJ85" i="249"/>
  <c r="BD86" i="249"/>
  <c r="BE86" i="249"/>
  <c r="BF86" i="249"/>
  <c r="BG86" i="249"/>
  <c r="BH86" i="249"/>
  <c r="BI86" i="249"/>
  <c r="BJ86" i="249"/>
  <c r="BD87" i="249"/>
  <c r="BE87" i="249"/>
  <c r="BF87" i="249"/>
  <c r="BG87" i="249"/>
  <c r="BH87" i="249"/>
  <c r="BI87" i="249"/>
  <c r="BJ87" i="249"/>
  <c r="BD88" i="249"/>
  <c r="BE88" i="249"/>
  <c r="BF88" i="249"/>
  <c r="BG88" i="249"/>
  <c r="BH88" i="249"/>
  <c r="BI88" i="249"/>
  <c r="BJ88" i="249"/>
  <c r="BD89" i="249"/>
  <c r="BE89" i="249"/>
  <c r="BF89" i="249"/>
  <c r="BG89" i="249"/>
  <c r="BH89" i="249"/>
  <c r="BI89" i="249"/>
  <c r="BJ89" i="249"/>
  <c r="BD90" i="249"/>
  <c r="BE90" i="249"/>
  <c r="BF90" i="249"/>
  <c r="BG90" i="249"/>
  <c r="BH90" i="249"/>
  <c r="BI90" i="249"/>
  <c r="BJ90" i="249"/>
  <c r="BD91" i="249"/>
  <c r="BE91" i="249"/>
  <c r="BF91" i="249"/>
  <c r="BG91" i="249"/>
  <c r="BH91" i="249"/>
  <c r="BI91" i="249"/>
  <c r="BJ91" i="249"/>
  <c r="BD92" i="249"/>
  <c r="BE92" i="249"/>
  <c r="BF92" i="249"/>
  <c r="BG92" i="249"/>
  <c r="BH92" i="249"/>
  <c r="BI92" i="249"/>
  <c r="BJ92" i="249"/>
  <c r="BD93" i="249"/>
  <c r="BE93" i="249"/>
  <c r="BF93" i="249"/>
  <c r="BG93" i="249"/>
  <c r="BH93" i="249"/>
  <c r="BI93" i="249"/>
  <c r="BJ93" i="249"/>
  <c r="BD94" i="249"/>
  <c r="BE94" i="249"/>
  <c r="BF94" i="249"/>
  <c r="BG94" i="249"/>
  <c r="BH94" i="249"/>
  <c r="BI94" i="249"/>
  <c r="BJ94" i="249"/>
  <c r="BD97" i="249"/>
  <c r="BD103" i="249"/>
  <c r="BE103" i="249"/>
  <c r="BF103" i="249"/>
  <c r="BG103" i="249"/>
  <c r="BH103" i="249"/>
  <c r="BI103" i="249"/>
  <c r="BJ103" i="249"/>
  <c r="BD104" i="249"/>
  <c r="BE104" i="249"/>
  <c r="BF104" i="249"/>
  <c r="BG104" i="249"/>
  <c r="BH104" i="249"/>
  <c r="BI104" i="249"/>
  <c r="BJ104" i="249"/>
  <c r="BE13" i="249"/>
  <c r="BF13" i="249"/>
  <c r="BG13" i="249"/>
  <c r="BH13" i="249"/>
  <c r="BI13" i="249"/>
  <c r="BJ13" i="249"/>
  <c r="BD13" i="249"/>
  <c r="AV10" i="249"/>
  <c r="AV12" i="249" s="1"/>
  <c r="AV13" i="249" s="1"/>
  <c r="AV14" i="249" s="1"/>
  <c r="AV15" i="249" s="1"/>
  <c r="AV16" i="249" s="1"/>
  <c r="AV17" i="249" s="1"/>
  <c r="AV18" i="249" s="1"/>
  <c r="AV19" i="249" s="1"/>
  <c r="AV20" i="249" s="1"/>
  <c r="AV21" i="249" s="1"/>
  <c r="AV22" i="249" s="1"/>
  <c r="AV23" i="249" s="1"/>
  <c r="AV24" i="249" s="1"/>
  <c r="AV25" i="249" s="1"/>
  <c r="AV26" i="249" s="1"/>
  <c r="AV27" i="249" s="1"/>
  <c r="AV28" i="249" s="1"/>
  <c r="AV29" i="249" s="1"/>
  <c r="AV30" i="249" s="1"/>
  <c r="AV31" i="249" s="1"/>
  <c r="AV32" i="249" s="1"/>
  <c r="AV33" i="249" s="1"/>
  <c r="AV34" i="249" s="1"/>
  <c r="AV35" i="249" s="1"/>
  <c r="AV36" i="249" s="1"/>
  <c r="AV37" i="249" s="1"/>
  <c r="AV38" i="249" s="1"/>
  <c r="AV39" i="249" s="1"/>
  <c r="AV40" i="249" s="1"/>
  <c r="AV41" i="249" s="1"/>
  <c r="AV42" i="249" s="1"/>
  <c r="AV43" i="249" s="1"/>
  <c r="AV44" i="249" s="1"/>
  <c r="AV45" i="249" s="1"/>
  <c r="AV46" i="249" s="1"/>
  <c r="AV47" i="249" s="1"/>
  <c r="AV48" i="249" s="1"/>
  <c r="AV49" i="249" s="1"/>
  <c r="AV50" i="249" s="1"/>
  <c r="AV51" i="249" s="1"/>
  <c r="AV52" i="249" s="1"/>
  <c r="AV53" i="249" s="1"/>
  <c r="AV54" i="249" s="1"/>
  <c r="AV55" i="249" s="1"/>
  <c r="AV56" i="249" s="1"/>
  <c r="AV57" i="249" s="1"/>
  <c r="AV58" i="249" s="1"/>
  <c r="AV59" i="249" s="1"/>
  <c r="AV60" i="249" s="1"/>
  <c r="AV61" i="249" s="1"/>
  <c r="AV62" i="249" s="1"/>
  <c r="AV63" i="249" s="1"/>
  <c r="AV64" i="249" s="1"/>
  <c r="AV65" i="249" s="1"/>
  <c r="AV66" i="249" s="1"/>
  <c r="AV67" i="249" s="1"/>
  <c r="AV68" i="249" s="1"/>
  <c r="AV69" i="249" s="1"/>
  <c r="AV70" i="249" s="1"/>
  <c r="AV71" i="249" s="1"/>
  <c r="AV72" i="249" s="1"/>
  <c r="AV73" i="249" s="1"/>
  <c r="AV74" i="249" s="1"/>
  <c r="AV75" i="249" s="1"/>
  <c r="AV76" i="249" s="1"/>
  <c r="AV77" i="249" s="1"/>
  <c r="AV78" i="249" s="1"/>
  <c r="AV79" i="249" s="1"/>
  <c r="AV80" i="249" s="1"/>
  <c r="AV81" i="249" s="1"/>
  <c r="AV82" i="249" s="1"/>
  <c r="AV83" i="249" s="1"/>
  <c r="AV84" i="249" s="1"/>
  <c r="AV85" i="249" s="1"/>
  <c r="AV86" i="249" s="1"/>
  <c r="AV87" i="249" s="1"/>
  <c r="AV88" i="249" s="1"/>
  <c r="AV89" i="249" s="1"/>
  <c r="AV90" i="249" s="1"/>
  <c r="AV91" i="249" s="1"/>
  <c r="AV92" i="249" s="1"/>
  <c r="AV93" i="249" s="1"/>
  <c r="AV94" i="249" s="1"/>
  <c r="AV95" i="249" s="1"/>
  <c r="AV96" i="249" s="1"/>
  <c r="AV97" i="249" s="1"/>
  <c r="AV98" i="249" s="1"/>
  <c r="AT10" i="249"/>
  <c r="AT12" i="249" s="1"/>
  <c r="AT13" i="249" s="1"/>
  <c r="AT14" i="249" s="1"/>
  <c r="AT15" i="249" s="1"/>
  <c r="AT16" i="249" s="1"/>
  <c r="AT17" i="249" s="1"/>
  <c r="AT18" i="249" s="1"/>
  <c r="AT19" i="249" s="1"/>
  <c r="AT20" i="249" s="1"/>
  <c r="AT21" i="249" s="1"/>
  <c r="AT22" i="249" s="1"/>
  <c r="AT23" i="249" s="1"/>
  <c r="AT24" i="249" s="1"/>
  <c r="AT25" i="249" s="1"/>
  <c r="AT26" i="249" s="1"/>
  <c r="AT27" i="249" s="1"/>
  <c r="AT28" i="249" s="1"/>
  <c r="AT29" i="249" s="1"/>
  <c r="AT30" i="249" s="1"/>
  <c r="AT31" i="249" s="1"/>
  <c r="AT32" i="249" s="1"/>
  <c r="AT33" i="249" s="1"/>
  <c r="AT34" i="249" s="1"/>
  <c r="AT35" i="249" s="1"/>
  <c r="AT36" i="249" s="1"/>
  <c r="AT37" i="249" s="1"/>
  <c r="AT38" i="249" s="1"/>
  <c r="AT39" i="249" s="1"/>
  <c r="AT40" i="249" s="1"/>
  <c r="AT41" i="249" s="1"/>
  <c r="AT42" i="249" s="1"/>
  <c r="AT43" i="249" s="1"/>
  <c r="AT44" i="249" s="1"/>
  <c r="AT45" i="249" s="1"/>
  <c r="AT46" i="249" s="1"/>
  <c r="AT47" i="249" s="1"/>
  <c r="AT48" i="249" s="1"/>
  <c r="AT49" i="249" s="1"/>
  <c r="AT50" i="249" s="1"/>
  <c r="AT51" i="249" s="1"/>
  <c r="AT52" i="249" s="1"/>
  <c r="AT53" i="249" s="1"/>
  <c r="AT54" i="249" s="1"/>
  <c r="AT55" i="249" s="1"/>
  <c r="AT56" i="249" s="1"/>
  <c r="AT57" i="249" s="1"/>
  <c r="AT58" i="249" s="1"/>
  <c r="AT59" i="249" s="1"/>
  <c r="AT60" i="249" s="1"/>
  <c r="AT61" i="249" s="1"/>
  <c r="AT62" i="249" s="1"/>
  <c r="AT63" i="249" s="1"/>
  <c r="AT64" i="249" s="1"/>
  <c r="AT65" i="249" s="1"/>
  <c r="AT66" i="249" s="1"/>
  <c r="AT67" i="249" s="1"/>
  <c r="AT68" i="249" s="1"/>
  <c r="AT69" i="249" s="1"/>
  <c r="AT70" i="249" s="1"/>
  <c r="AT71" i="249" s="1"/>
  <c r="AT72" i="249" s="1"/>
  <c r="AT73" i="249" s="1"/>
  <c r="AT74" i="249" s="1"/>
  <c r="AT75" i="249" s="1"/>
  <c r="AT76" i="249" s="1"/>
  <c r="AT77" i="249" s="1"/>
  <c r="AT78" i="249" s="1"/>
  <c r="AT79" i="249" s="1"/>
  <c r="AT80" i="249" s="1"/>
  <c r="AT81" i="249" s="1"/>
  <c r="AT82" i="249" s="1"/>
  <c r="AT83" i="249" s="1"/>
  <c r="AT84" i="249" s="1"/>
  <c r="AT85" i="249" s="1"/>
  <c r="AT86" i="249" s="1"/>
  <c r="AT87" i="249" s="1"/>
  <c r="AT88" i="249" s="1"/>
  <c r="AT89" i="249" s="1"/>
  <c r="AT90" i="249" s="1"/>
  <c r="AT91" i="249" s="1"/>
  <c r="AT92" i="249" s="1"/>
  <c r="AT93" i="249" s="1"/>
  <c r="AT94" i="249" s="1"/>
  <c r="AT95" i="249" s="1"/>
  <c r="AT96" i="249" s="1"/>
  <c r="AT97" i="249" s="1"/>
  <c r="AT98" i="249" s="1"/>
  <c r="L95" i="249"/>
  <c r="S102" i="249"/>
  <c r="AP100" i="249"/>
  <c r="AO95" i="249"/>
  <c r="AN95" i="249"/>
  <c r="AM95" i="249"/>
  <c r="AL95" i="249"/>
  <c r="AK95" i="249"/>
  <c r="AJ95" i="249"/>
  <c r="AI95" i="249"/>
  <c r="AH95" i="249"/>
  <c r="AF95" i="249"/>
  <c r="AE95" i="249"/>
  <c r="AA95" i="249"/>
  <c r="X95" i="249"/>
  <c r="I94" i="249"/>
  <c r="H94" i="249"/>
  <c r="G94" i="249"/>
  <c r="F94" i="249"/>
  <c r="E94" i="249"/>
  <c r="D94" i="249"/>
  <c r="C94" i="249"/>
  <c r="B94" i="249"/>
  <c r="A94" i="249"/>
  <c r="I93" i="249"/>
  <c r="H93" i="249"/>
  <c r="G93" i="249"/>
  <c r="F93" i="249"/>
  <c r="E93" i="249"/>
  <c r="D93" i="249"/>
  <c r="C93" i="249"/>
  <c r="B93" i="249"/>
  <c r="A93" i="249"/>
  <c r="I92" i="249"/>
  <c r="H92" i="249"/>
  <c r="G92" i="249"/>
  <c r="F92" i="249"/>
  <c r="E92" i="249"/>
  <c r="D92" i="249"/>
  <c r="C92" i="249"/>
  <c r="B92" i="249"/>
  <c r="A92" i="249"/>
  <c r="I91" i="249"/>
  <c r="H91" i="249"/>
  <c r="G91" i="249"/>
  <c r="F91" i="249"/>
  <c r="E91" i="249"/>
  <c r="D91" i="249"/>
  <c r="C91" i="249"/>
  <c r="B91" i="249"/>
  <c r="A91" i="249"/>
  <c r="I90" i="249"/>
  <c r="H90" i="249"/>
  <c r="G90" i="249"/>
  <c r="F90" i="249"/>
  <c r="E90" i="249"/>
  <c r="D90" i="249"/>
  <c r="C90" i="249"/>
  <c r="B90" i="249"/>
  <c r="A90" i="249"/>
  <c r="I89" i="249"/>
  <c r="H89" i="249"/>
  <c r="G89" i="249"/>
  <c r="F89" i="249"/>
  <c r="E89" i="249"/>
  <c r="D89" i="249"/>
  <c r="C89" i="249"/>
  <c r="B89" i="249"/>
  <c r="A89" i="249"/>
  <c r="I88" i="249"/>
  <c r="H88" i="249"/>
  <c r="G88" i="249"/>
  <c r="F88" i="249"/>
  <c r="E88" i="249"/>
  <c r="D88" i="249"/>
  <c r="C88" i="249"/>
  <c r="B88" i="249"/>
  <c r="A88" i="249"/>
  <c r="I87" i="249"/>
  <c r="H87" i="249"/>
  <c r="G87" i="249"/>
  <c r="F87" i="249"/>
  <c r="E87" i="249"/>
  <c r="D87" i="249"/>
  <c r="C87" i="249"/>
  <c r="B87" i="249"/>
  <c r="A87" i="249"/>
  <c r="I86" i="249"/>
  <c r="H86" i="249"/>
  <c r="G86" i="249"/>
  <c r="F86" i="249"/>
  <c r="E86" i="249"/>
  <c r="D86" i="249"/>
  <c r="C86" i="249"/>
  <c r="B86" i="249"/>
  <c r="A86" i="249"/>
  <c r="H85" i="249"/>
  <c r="G85" i="249"/>
  <c r="F85" i="249"/>
  <c r="E85" i="249"/>
  <c r="D85" i="249"/>
  <c r="C85" i="249"/>
  <c r="B85" i="249"/>
  <c r="A85" i="249"/>
  <c r="H84" i="249"/>
  <c r="G84" i="249"/>
  <c r="F84" i="249"/>
  <c r="E84" i="249"/>
  <c r="D84" i="249"/>
  <c r="C84" i="249"/>
  <c r="B84" i="249"/>
  <c r="A84" i="249"/>
  <c r="H83" i="249"/>
  <c r="G83" i="249"/>
  <c r="F83" i="249"/>
  <c r="E83" i="249"/>
  <c r="D83" i="249"/>
  <c r="C83" i="249"/>
  <c r="B83" i="249"/>
  <c r="A83" i="249"/>
  <c r="AP81" i="249"/>
  <c r="H81" i="249" s="1"/>
  <c r="AO81" i="249"/>
  <c r="G81" i="249" s="1"/>
  <c r="AN81" i="249"/>
  <c r="BI81" i="249" s="1"/>
  <c r="AM81" i="249"/>
  <c r="BH81" i="249" s="1"/>
  <c r="AL81" i="249"/>
  <c r="D81" i="249" s="1"/>
  <c r="AK81" i="249"/>
  <c r="BF81" i="249" s="1"/>
  <c r="AJ81" i="249"/>
  <c r="BE81" i="249" s="1"/>
  <c r="AI81" i="249"/>
  <c r="A81" i="249" s="1"/>
  <c r="AH81" i="249"/>
  <c r="AF81" i="249"/>
  <c r="AE81" i="249"/>
  <c r="AA81" i="249"/>
  <c r="X81" i="249"/>
  <c r="H80" i="249"/>
  <c r="G80" i="249"/>
  <c r="F80" i="249"/>
  <c r="E80" i="249"/>
  <c r="D80" i="249"/>
  <c r="C80" i="249"/>
  <c r="B80" i="249"/>
  <c r="A80" i="249"/>
  <c r="H79" i="249"/>
  <c r="G79" i="249"/>
  <c r="F79" i="249"/>
  <c r="E79" i="249"/>
  <c r="D79" i="249"/>
  <c r="C79" i="249"/>
  <c r="B79" i="249"/>
  <c r="A79" i="249"/>
  <c r="H78" i="249"/>
  <c r="G78" i="249"/>
  <c r="F78" i="249"/>
  <c r="E78" i="249"/>
  <c r="D78" i="249"/>
  <c r="C78" i="249"/>
  <c r="B78" i="249"/>
  <c r="A78" i="249"/>
  <c r="AD77" i="249"/>
  <c r="H77" i="249"/>
  <c r="G77" i="249"/>
  <c r="F77" i="249"/>
  <c r="E77" i="249"/>
  <c r="D77" i="249"/>
  <c r="C77" i="249"/>
  <c r="B77" i="249"/>
  <c r="A77" i="249"/>
  <c r="AD76" i="249"/>
  <c r="H76" i="249"/>
  <c r="G76" i="249"/>
  <c r="F76" i="249"/>
  <c r="E76" i="249"/>
  <c r="D76" i="249"/>
  <c r="C76" i="249"/>
  <c r="B76" i="249"/>
  <c r="A76" i="249"/>
  <c r="H75" i="249"/>
  <c r="G75" i="249"/>
  <c r="F75" i="249"/>
  <c r="E75" i="249"/>
  <c r="D75" i="249"/>
  <c r="C75" i="249"/>
  <c r="B75" i="249"/>
  <c r="A75" i="249"/>
  <c r="H74" i="249"/>
  <c r="G74" i="249"/>
  <c r="F74" i="249"/>
  <c r="E74" i="249"/>
  <c r="D74" i="249"/>
  <c r="C74" i="249"/>
  <c r="B74" i="249"/>
  <c r="A74" i="249"/>
  <c r="AP73" i="249"/>
  <c r="AO73" i="249"/>
  <c r="AN73" i="249"/>
  <c r="AM73" i="249"/>
  <c r="AL73" i="249"/>
  <c r="AK73" i="249"/>
  <c r="AJ73" i="249"/>
  <c r="AI73" i="249"/>
  <c r="AH73" i="249"/>
  <c r="AF73" i="249"/>
  <c r="AE73" i="249"/>
  <c r="AA73" i="249"/>
  <c r="X73" i="249"/>
  <c r="I72" i="249"/>
  <c r="H72" i="249"/>
  <c r="G72" i="249"/>
  <c r="F72" i="249"/>
  <c r="E72" i="249"/>
  <c r="D72" i="249"/>
  <c r="C72" i="249"/>
  <c r="B72" i="249"/>
  <c r="A72" i="249"/>
  <c r="I71" i="249"/>
  <c r="H71" i="249"/>
  <c r="G71" i="249"/>
  <c r="F71" i="249"/>
  <c r="E71" i="249"/>
  <c r="D71" i="249"/>
  <c r="C71" i="249"/>
  <c r="B71" i="249"/>
  <c r="A71" i="249"/>
  <c r="I70" i="249"/>
  <c r="H70" i="249"/>
  <c r="G70" i="249"/>
  <c r="F70" i="249"/>
  <c r="E70" i="249"/>
  <c r="D70" i="249"/>
  <c r="C70" i="249"/>
  <c r="B70" i="249"/>
  <c r="A70" i="249"/>
  <c r="I69" i="249"/>
  <c r="H69" i="249"/>
  <c r="G69" i="249"/>
  <c r="F69" i="249"/>
  <c r="E69" i="249"/>
  <c r="D69" i="249"/>
  <c r="C69" i="249"/>
  <c r="B69" i="249"/>
  <c r="A69" i="249"/>
  <c r="I68" i="249"/>
  <c r="H68" i="249"/>
  <c r="G68" i="249"/>
  <c r="F68" i="249"/>
  <c r="E68" i="249"/>
  <c r="D68" i="249"/>
  <c r="C68" i="249"/>
  <c r="B68" i="249"/>
  <c r="A68" i="249"/>
  <c r="I67" i="249"/>
  <c r="H67" i="249"/>
  <c r="G67" i="249"/>
  <c r="F67" i="249"/>
  <c r="E67" i="249"/>
  <c r="D67" i="249"/>
  <c r="C67" i="249"/>
  <c r="B67" i="249"/>
  <c r="A67" i="249"/>
  <c r="I66" i="249"/>
  <c r="H66" i="249"/>
  <c r="G66" i="249"/>
  <c r="F66" i="249"/>
  <c r="E66" i="249"/>
  <c r="D66" i="249"/>
  <c r="C66" i="249"/>
  <c r="B66" i="249"/>
  <c r="A66" i="249"/>
  <c r="I65" i="249"/>
  <c r="H65" i="249"/>
  <c r="G65" i="249"/>
  <c r="F65" i="249"/>
  <c r="E65" i="249"/>
  <c r="D65" i="249"/>
  <c r="C65" i="249"/>
  <c r="B65" i="249"/>
  <c r="A65" i="249"/>
  <c r="I64" i="249"/>
  <c r="H64" i="249"/>
  <c r="G64" i="249"/>
  <c r="F64" i="249"/>
  <c r="E64" i="249"/>
  <c r="D64" i="249"/>
  <c r="C64" i="249"/>
  <c r="B64" i="249"/>
  <c r="A64" i="249"/>
  <c r="I63" i="249"/>
  <c r="H63" i="249"/>
  <c r="G63" i="249"/>
  <c r="F63" i="249"/>
  <c r="E63" i="249"/>
  <c r="D63" i="249"/>
  <c r="C63" i="249"/>
  <c r="B63" i="249"/>
  <c r="A63" i="249"/>
  <c r="I62" i="249"/>
  <c r="H62" i="249"/>
  <c r="G62" i="249"/>
  <c r="F62" i="249"/>
  <c r="E62" i="249"/>
  <c r="D62" i="249"/>
  <c r="C62" i="249"/>
  <c r="B62" i="249"/>
  <c r="A62" i="249"/>
  <c r="I61" i="249"/>
  <c r="H61" i="249"/>
  <c r="G61" i="249"/>
  <c r="F61" i="249"/>
  <c r="E61" i="249"/>
  <c r="D61" i="249"/>
  <c r="C61" i="249"/>
  <c r="B61" i="249"/>
  <c r="A61" i="249"/>
  <c r="I60" i="249"/>
  <c r="H60" i="249"/>
  <c r="G60" i="249"/>
  <c r="F60" i="249"/>
  <c r="E60" i="249"/>
  <c r="D60" i="249"/>
  <c r="C60" i="249"/>
  <c r="B60" i="249"/>
  <c r="A60" i="249"/>
  <c r="H59" i="249"/>
  <c r="H58" i="249"/>
  <c r="AP57" i="249"/>
  <c r="H57" i="249" s="1"/>
  <c r="AO57" i="249"/>
  <c r="AN57" i="249"/>
  <c r="AM57" i="249"/>
  <c r="AL57" i="249"/>
  <c r="AK57" i="249"/>
  <c r="AJ57" i="249"/>
  <c r="AI57" i="249"/>
  <c r="AH57" i="249"/>
  <c r="AF57" i="249"/>
  <c r="AE57" i="249"/>
  <c r="AA57" i="249"/>
  <c r="X57" i="249"/>
  <c r="I56" i="249"/>
  <c r="H56" i="249"/>
  <c r="G56" i="249"/>
  <c r="F56" i="249"/>
  <c r="E56" i="249"/>
  <c r="D56" i="249"/>
  <c r="C56" i="249"/>
  <c r="B56" i="249"/>
  <c r="A56" i="249"/>
  <c r="I55" i="249"/>
  <c r="H55" i="249"/>
  <c r="G55" i="249"/>
  <c r="F55" i="249"/>
  <c r="E55" i="249"/>
  <c r="D55" i="249"/>
  <c r="C55" i="249"/>
  <c r="B55" i="249"/>
  <c r="A55" i="249"/>
  <c r="I54" i="249"/>
  <c r="H54" i="249"/>
  <c r="G54" i="249"/>
  <c r="F54" i="249"/>
  <c r="E54" i="249"/>
  <c r="D54" i="249"/>
  <c r="C54" i="249"/>
  <c r="B54" i="249"/>
  <c r="A54" i="249"/>
  <c r="I53" i="249"/>
  <c r="H53" i="249"/>
  <c r="G53" i="249"/>
  <c r="F53" i="249"/>
  <c r="E53" i="249"/>
  <c r="D53" i="249"/>
  <c r="C53" i="249"/>
  <c r="B53" i="249"/>
  <c r="A53" i="249"/>
  <c r="I52" i="249"/>
  <c r="H52" i="249"/>
  <c r="G52" i="249"/>
  <c r="F52" i="249"/>
  <c r="E52" i="249"/>
  <c r="D52" i="249"/>
  <c r="C52" i="249"/>
  <c r="B52" i="249"/>
  <c r="A52" i="249"/>
  <c r="I51" i="249"/>
  <c r="H51" i="249"/>
  <c r="G51" i="249"/>
  <c r="F51" i="249"/>
  <c r="E51" i="249"/>
  <c r="D51" i="249"/>
  <c r="C51" i="249"/>
  <c r="B51" i="249"/>
  <c r="A51" i="249"/>
  <c r="I50" i="249"/>
  <c r="H50" i="249"/>
  <c r="G50" i="249"/>
  <c r="F50" i="249"/>
  <c r="E50" i="249"/>
  <c r="D50" i="249"/>
  <c r="C50" i="249"/>
  <c r="B50" i="249"/>
  <c r="A50" i="249"/>
  <c r="I49" i="249"/>
  <c r="H49" i="249"/>
  <c r="G49" i="249"/>
  <c r="F49" i="249"/>
  <c r="E49" i="249"/>
  <c r="D49" i="249"/>
  <c r="C49" i="249"/>
  <c r="B49" i="249"/>
  <c r="A49" i="249"/>
  <c r="I48" i="249"/>
  <c r="H48" i="249"/>
  <c r="G48" i="249"/>
  <c r="F48" i="249"/>
  <c r="E48" i="249"/>
  <c r="D48" i="249"/>
  <c r="C48" i="249"/>
  <c r="B48" i="249"/>
  <c r="A48" i="249"/>
  <c r="I47" i="249"/>
  <c r="H47" i="249"/>
  <c r="G47" i="249"/>
  <c r="F47" i="249"/>
  <c r="E47" i="249"/>
  <c r="D47" i="249"/>
  <c r="C47" i="249"/>
  <c r="B47" i="249"/>
  <c r="A47" i="249"/>
  <c r="AO45" i="249"/>
  <c r="AN45" i="249"/>
  <c r="AM45" i="249"/>
  <c r="AL45" i="249"/>
  <c r="AK45" i="249"/>
  <c r="AJ45" i="249"/>
  <c r="AI45" i="249"/>
  <c r="AH45" i="249"/>
  <c r="AF45" i="249"/>
  <c r="AE45" i="249"/>
  <c r="AA45" i="249"/>
  <c r="X45" i="249"/>
  <c r="I44" i="249"/>
  <c r="H44" i="249"/>
  <c r="G44" i="249"/>
  <c r="F44" i="249"/>
  <c r="E44" i="249"/>
  <c r="D44" i="249"/>
  <c r="C44" i="249"/>
  <c r="B44" i="249"/>
  <c r="A44" i="249"/>
  <c r="I43" i="249"/>
  <c r="H43" i="249"/>
  <c r="G43" i="249"/>
  <c r="F43" i="249"/>
  <c r="E43" i="249"/>
  <c r="D43" i="249"/>
  <c r="C43" i="249"/>
  <c r="B43" i="249"/>
  <c r="A43" i="249"/>
  <c r="I42" i="249"/>
  <c r="H42" i="249"/>
  <c r="G42" i="249"/>
  <c r="F42" i="249"/>
  <c r="E42" i="249"/>
  <c r="D42" i="249"/>
  <c r="C42" i="249"/>
  <c r="B42" i="249"/>
  <c r="A42" i="249"/>
  <c r="I41" i="249"/>
  <c r="H41" i="249"/>
  <c r="G41" i="249"/>
  <c r="F41" i="249"/>
  <c r="E41" i="249"/>
  <c r="D41" i="249"/>
  <c r="C41" i="249"/>
  <c r="B41" i="249"/>
  <c r="A41" i="249"/>
  <c r="I40" i="249"/>
  <c r="H40" i="249"/>
  <c r="G40" i="249"/>
  <c r="F40" i="249"/>
  <c r="E40" i="249"/>
  <c r="D40" i="249"/>
  <c r="C40" i="249"/>
  <c r="B40" i="249"/>
  <c r="A40" i="249"/>
  <c r="I39" i="249"/>
  <c r="H39" i="249"/>
  <c r="G39" i="249"/>
  <c r="F39" i="249"/>
  <c r="E39" i="249"/>
  <c r="D39" i="249"/>
  <c r="C39" i="249"/>
  <c r="B39" i="249"/>
  <c r="A39" i="249"/>
  <c r="I38" i="249"/>
  <c r="H38" i="249"/>
  <c r="G38" i="249"/>
  <c r="F38" i="249"/>
  <c r="E38" i="249"/>
  <c r="D38" i="249"/>
  <c r="C38" i="249"/>
  <c r="B38" i="249"/>
  <c r="A38" i="249"/>
  <c r="I37" i="249"/>
  <c r="H37" i="249"/>
  <c r="G37" i="249"/>
  <c r="F37" i="249"/>
  <c r="E37" i="249"/>
  <c r="D37" i="249"/>
  <c r="C37" i="249"/>
  <c r="B37" i="249"/>
  <c r="A37" i="249"/>
  <c r="I36" i="249"/>
  <c r="H36" i="249"/>
  <c r="G36" i="249"/>
  <c r="F36" i="249"/>
  <c r="E36" i="249"/>
  <c r="D36" i="249"/>
  <c r="C36" i="249"/>
  <c r="B36" i="249"/>
  <c r="A36" i="249"/>
  <c r="AO34" i="249"/>
  <c r="AN34" i="249"/>
  <c r="AM34" i="249"/>
  <c r="AL34" i="249"/>
  <c r="AK34" i="249"/>
  <c r="AJ34" i="249"/>
  <c r="AI34" i="249"/>
  <c r="AF34" i="249"/>
  <c r="AE34" i="249"/>
  <c r="AA34" i="249"/>
  <c r="Z34" i="249"/>
  <c r="AB33" i="249"/>
  <c r="I33" i="249"/>
  <c r="H33" i="249"/>
  <c r="G33" i="249"/>
  <c r="F33" i="249"/>
  <c r="E33" i="249"/>
  <c r="D33" i="249"/>
  <c r="C33" i="249"/>
  <c r="B33" i="249"/>
  <c r="A33" i="249"/>
  <c r="AB32" i="249"/>
  <c r="I32" i="249"/>
  <c r="H32" i="249"/>
  <c r="G32" i="249"/>
  <c r="F32" i="249"/>
  <c r="E32" i="249"/>
  <c r="D32" i="249"/>
  <c r="C32" i="249"/>
  <c r="B32" i="249"/>
  <c r="A32" i="249"/>
  <c r="I31" i="249"/>
  <c r="H31" i="249"/>
  <c r="G31" i="249"/>
  <c r="F31" i="249"/>
  <c r="E31" i="249"/>
  <c r="D31" i="249"/>
  <c r="C31" i="249"/>
  <c r="B31" i="249"/>
  <c r="A31" i="249"/>
  <c r="AB30" i="249"/>
  <c r="I30" i="249"/>
  <c r="H30" i="249"/>
  <c r="G30" i="249"/>
  <c r="F30" i="249"/>
  <c r="E30" i="249"/>
  <c r="D30" i="249"/>
  <c r="C30" i="249"/>
  <c r="B30" i="249"/>
  <c r="A30" i="249"/>
  <c r="AB29" i="249"/>
  <c r="I29" i="249"/>
  <c r="H29" i="249"/>
  <c r="G29" i="249"/>
  <c r="F29" i="249"/>
  <c r="E29" i="249"/>
  <c r="D29" i="249"/>
  <c r="C29" i="249"/>
  <c r="B29" i="249"/>
  <c r="A29" i="249"/>
  <c r="AB28" i="249"/>
  <c r="I28" i="249"/>
  <c r="H28" i="249"/>
  <c r="G28" i="249"/>
  <c r="F28" i="249"/>
  <c r="E28" i="249"/>
  <c r="D28" i="249"/>
  <c r="C28" i="249"/>
  <c r="B28" i="249"/>
  <c r="A28" i="249"/>
  <c r="AB27" i="249"/>
  <c r="I27" i="249"/>
  <c r="H27" i="249"/>
  <c r="G27" i="249"/>
  <c r="F27" i="249"/>
  <c r="E27" i="249"/>
  <c r="D27" i="249"/>
  <c r="C27" i="249"/>
  <c r="B27" i="249"/>
  <c r="A27" i="249"/>
  <c r="AB26" i="249"/>
  <c r="I26" i="249"/>
  <c r="H26" i="249"/>
  <c r="G26" i="249"/>
  <c r="F26" i="249"/>
  <c r="E26" i="249"/>
  <c r="D26" i="249"/>
  <c r="C26" i="249"/>
  <c r="B26" i="249"/>
  <c r="A26" i="249"/>
  <c r="AB25" i="249"/>
  <c r="I25" i="249"/>
  <c r="H25" i="249"/>
  <c r="G25" i="249"/>
  <c r="F25" i="249"/>
  <c r="E25" i="249"/>
  <c r="D25" i="249"/>
  <c r="C25" i="249"/>
  <c r="B25" i="249"/>
  <c r="A25" i="249"/>
  <c r="AB24" i="249"/>
  <c r="I24" i="249"/>
  <c r="H24" i="249"/>
  <c r="G24" i="249"/>
  <c r="F24" i="249"/>
  <c r="E24" i="249"/>
  <c r="D24" i="249"/>
  <c r="C24" i="249"/>
  <c r="B24" i="249"/>
  <c r="A24" i="249"/>
  <c r="AB23" i="249"/>
  <c r="I23" i="249"/>
  <c r="H23" i="249"/>
  <c r="G23" i="249"/>
  <c r="F23" i="249"/>
  <c r="E23" i="249"/>
  <c r="D23" i="249"/>
  <c r="C23" i="249"/>
  <c r="B23" i="249"/>
  <c r="A23" i="249"/>
  <c r="AB22" i="249"/>
  <c r="I22" i="249"/>
  <c r="H22" i="249"/>
  <c r="G22" i="249"/>
  <c r="F22" i="249"/>
  <c r="E22" i="249"/>
  <c r="D22" i="249"/>
  <c r="C22" i="249"/>
  <c r="B22" i="249"/>
  <c r="A22" i="249"/>
  <c r="AB21" i="249"/>
  <c r="I21" i="249"/>
  <c r="H21" i="249"/>
  <c r="G21" i="249"/>
  <c r="F21" i="249"/>
  <c r="E21" i="249"/>
  <c r="D21" i="249"/>
  <c r="C21" i="249"/>
  <c r="B21" i="249"/>
  <c r="A21" i="249"/>
  <c r="AB20" i="249"/>
  <c r="I20" i="249"/>
  <c r="H20" i="249"/>
  <c r="G20" i="249"/>
  <c r="F20" i="249"/>
  <c r="E20" i="249"/>
  <c r="D20" i="249"/>
  <c r="C20" i="249"/>
  <c r="B20" i="249"/>
  <c r="A20" i="249"/>
  <c r="AB19" i="249"/>
  <c r="I19" i="249"/>
  <c r="H19" i="249"/>
  <c r="G19" i="249"/>
  <c r="F19" i="249"/>
  <c r="E19" i="249"/>
  <c r="D19" i="249"/>
  <c r="C19" i="249"/>
  <c r="B19" i="249"/>
  <c r="A19" i="249"/>
  <c r="AB18" i="249"/>
  <c r="I18" i="249"/>
  <c r="H18" i="249"/>
  <c r="G18" i="249"/>
  <c r="F18" i="249"/>
  <c r="E18" i="249"/>
  <c r="D18" i="249"/>
  <c r="C18" i="249"/>
  <c r="B18" i="249"/>
  <c r="A18" i="249"/>
  <c r="AB17" i="249"/>
  <c r="I17" i="249"/>
  <c r="H17" i="249"/>
  <c r="G17" i="249"/>
  <c r="F17" i="249"/>
  <c r="E17" i="249"/>
  <c r="D17" i="249"/>
  <c r="C17" i="249"/>
  <c r="B17" i="249"/>
  <c r="A17" i="249"/>
  <c r="AB16" i="249"/>
  <c r="I16" i="249"/>
  <c r="H16" i="249"/>
  <c r="G16" i="249"/>
  <c r="F16" i="249"/>
  <c r="E16" i="249"/>
  <c r="D16" i="249"/>
  <c r="C16" i="249"/>
  <c r="B16" i="249"/>
  <c r="A16" i="249"/>
  <c r="AB15" i="249"/>
  <c r="I15" i="249"/>
  <c r="H15" i="249"/>
  <c r="G15" i="249"/>
  <c r="F15" i="249"/>
  <c r="E15" i="249"/>
  <c r="D15" i="249"/>
  <c r="C15" i="249"/>
  <c r="B15" i="249"/>
  <c r="A15" i="249"/>
  <c r="AB14" i="249"/>
  <c r="I14" i="249"/>
  <c r="H14" i="249"/>
  <c r="G14" i="249"/>
  <c r="F14" i="249"/>
  <c r="E14" i="249"/>
  <c r="D14" i="249"/>
  <c r="C14" i="249"/>
  <c r="B14" i="249"/>
  <c r="A14" i="249"/>
  <c r="AB13" i="249"/>
  <c r="I13" i="249"/>
  <c r="H13" i="249"/>
  <c r="G13" i="249"/>
  <c r="F13" i="249"/>
  <c r="E13" i="249"/>
  <c r="D13" i="249"/>
  <c r="C13" i="249"/>
  <c r="B13" i="249"/>
  <c r="A13" i="249"/>
  <c r="BA12" i="249"/>
  <c r="BA13" i="249" s="1"/>
  <c r="BA14" i="249" s="1"/>
  <c r="BA15" i="249" s="1"/>
  <c r="BA16" i="249" s="1"/>
  <c r="BA17" i="249" s="1"/>
  <c r="BA18" i="249" s="1"/>
  <c r="BA19" i="249" s="1"/>
  <c r="BA20" i="249" s="1"/>
  <c r="BA21" i="249" s="1"/>
  <c r="BA22" i="249" s="1"/>
  <c r="BA23" i="249" s="1"/>
  <c r="BA24" i="249" s="1"/>
  <c r="BA25" i="249" s="1"/>
  <c r="BA26" i="249" s="1"/>
  <c r="BA27" i="249" s="1"/>
  <c r="BA28" i="249" s="1"/>
  <c r="BA29" i="249" s="1"/>
  <c r="BA30" i="249" s="1"/>
  <c r="BA31" i="249" s="1"/>
  <c r="BA32" i="249" s="1"/>
  <c r="BA33" i="249" s="1"/>
  <c r="BA34" i="249" s="1"/>
  <c r="BA35" i="249" s="1"/>
  <c r="BA36" i="249" s="1"/>
  <c r="AZ12" i="249"/>
  <c r="AZ13" i="249" s="1"/>
  <c r="AZ14" i="249" s="1"/>
  <c r="AZ15" i="249" s="1"/>
  <c r="AZ16" i="249" s="1"/>
  <c r="AZ17" i="249" s="1"/>
  <c r="AZ18" i="249" s="1"/>
  <c r="AZ19" i="249" s="1"/>
  <c r="AZ20" i="249" s="1"/>
  <c r="AZ21" i="249" s="1"/>
  <c r="AZ22" i="249" s="1"/>
  <c r="AZ23" i="249" s="1"/>
  <c r="AZ24" i="249" s="1"/>
  <c r="AZ25" i="249" s="1"/>
  <c r="AZ26" i="249" s="1"/>
  <c r="AZ27" i="249" s="1"/>
  <c r="AZ28" i="249" s="1"/>
  <c r="AZ29" i="249" s="1"/>
  <c r="AZ30" i="249" s="1"/>
  <c r="AZ31" i="249" s="1"/>
  <c r="AZ32" i="249" s="1"/>
  <c r="AZ33" i="249" s="1"/>
  <c r="AZ34" i="249" s="1"/>
  <c r="AZ35" i="249" s="1"/>
  <c r="AZ36" i="249" s="1"/>
  <c r="AY10" i="249"/>
  <c r="AY12" i="249" s="1"/>
  <c r="AY13" i="249" s="1"/>
  <c r="AY14" i="249" s="1"/>
  <c r="AY15" i="249" s="1"/>
  <c r="AY16" i="249" s="1"/>
  <c r="AY17" i="249" s="1"/>
  <c r="AY18" i="249" s="1"/>
  <c r="AY19" i="249" s="1"/>
  <c r="AY20" i="249" s="1"/>
  <c r="AY21" i="249" s="1"/>
  <c r="AY22" i="249" s="1"/>
  <c r="AY23" i="249" s="1"/>
  <c r="AY24" i="249" s="1"/>
  <c r="AY25" i="249" s="1"/>
  <c r="AY26" i="249" s="1"/>
  <c r="AY27" i="249" s="1"/>
  <c r="AY28" i="249" s="1"/>
  <c r="AY29" i="249" s="1"/>
  <c r="AY30" i="249" s="1"/>
  <c r="AY31" i="249" s="1"/>
  <c r="AY32" i="249" s="1"/>
  <c r="AY33" i="249" s="1"/>
  <c r="AY34" i="249" s="1"/>
  <c r="AY35" i="249" s="1"/>
  <c r="AY36" i="249" s="1"/>
  <c r="AY37" i="249" s="1"/>
  <c r="AY38" i="249" s="1"/>
  <c r="AY39" i="249" s="1"/>
  <c r="AY40" i="249" s="1"/>
  <c r="AY41" i="249" s="1"/>
  <c r="AY42" i="249" s="1"/>
  <c r="AY43" i="249" s="1"/>
  <c r="AY44" i="249" s="1"/>
  <c r="AY45" i="249" s="1"/>
  <c r="AY46" i="249" s="1"/>
  <c r="AY47" i="249" s="1"/>
  <c r="AY48" i="249" s="1"/>
  <c r="AY49" i="249" s="1"/>
  <c r="AY50" i="249" s="1"/>
  <c r="AY51" i="249" s="1"/>
  <c r="AY52" i="249" s="1"/>
  <c r="AY53" i="249" s="1"/>
  <c r="AY54" i="249" s="1"/>
  <c r="AY55" i="249" s="1"/>
  <c r="AY56" i="249" s="1"/>
  <c r="AY57" i="249" s="1"/>
  <c r="AY58" i="249" s="1"/>
  <c r="AY59" i="249" s="1"/>
  <c r="AY60" i="249" s="1"/>
  <c r="AY61" i="249" s="1"/>
  <c r="AY62" i="249" s="1"/>
  <c r="AY63" i="249" s="1"/>
  <c r="AY64" i="249" s="1"/>
  <c r="AY65" i="249" s="1"/>
  <c r="AY66" i="249" s="1"/>
  <c r="AY67" i="249" s="1"/>
  <c r="AY68" i="249" s="1"/>
  <c r="AY69" i="249" s="1"/>
  <c r="AY70" i="249" s="1"/>
  <c r="AY71" i="249" s="1"/>
  <c r="AY72" i="249" s="1"/>
  <c r="AY73" i="249" s="1"/>
  <c r="AY74" i="249" s="1"/>
  <c r="AY75" i="249" s="1"/>
  <c r="AY76" i="249" s="1"/>
  <c r="AY77" i="249" s="1"/>
  <c r="AY78" i="249" s="1"/>
  <c r="AY79" i="249" s="1"/>
  <c r="AY80" i="249" s="1"/>
  <c r="AY81" i="249" s="1"/>
  <c r="AY82" i="249" s="1"/>
  <c r="AY83" i="249" s="1"/>
  <c r="AY84" i="249" s="1"/>
  <c r="AY85" i="249" s="1"/>
  <c r="AY86" i="249" s="1"/>
  <c r="AY87" i="249" s="1"/>
  <c r="AY88" i="249" s="1"/>
  <c r="AY89" i="249" s="1"/>
  <c r="AY90" i="249" s="1"/>
  <c r="AY91" i="249" s="1"/>
  <c r="AY92" i="249" s="1"/>
  <c r="AY93" i="249" s="1"/>
  <c r="AY94" i="249" s="1"/>
  <c r="AY95" i="249" s="1"/>
  <c r="AY96" i="249" s="1"/>
  <c r="AY97" i="249" s="1"/>
  <c r="AY98" i="249" s="1"/>
  <c r="AR10" i="249"/>
  <c r="AR12" i="249" s="1"/>
  <c r="AR13" i="249" s="1"/>
  <c r="AR14" i="249" s="1"/>
  <c r="AO3" i="249"/>
  <c r="AO101" i="249" s="1"/>
  <c r="BJ101" i="249" s="1"/>
  <c r="AN3" i="249"/>
  <c r="AN101" i="249" s="1"/>
  <c r="BI101" i="249" s="1"/>
  <c r="AM3" i="249"/>
  <c r="AM101" i="249" s="1"/>
  <c r="BH101" i="249" s="1"/>
  <c r="AL3" i="249"/>
  <c r="AL101" i="249" s="1"/>
  <c r="BG101" i="249" s="1"/>
  <c r="AK3" i="249"/>
  <c r="AK101" i="249" s="1"/>
  <c r="BF101" i="249" s="1"/>
  <c r="AJ3" i="249"/>
  <c r="AJ101" i="249" s="1"/>
  <c r="BE101" i="249" s="1"/>
  <c r="AI3" i="249"/>
  <c r="AI101" i="249" s="1"/>
  <c r="BD101" i="249" s="1"/>
  <c r="AO2" i="249"/>
  <c r="AO102" i="249" s="1"/>
  <c r="BJ102" i="249" s="1"/>
  <c r="AN2" i="249"/>
  <c r="AN102" i="249" s="1"/>
  <c r="BI102" i="249" s="1"/>
  <c r="AM2" i="249"/>
  <c r="AM102" i="249" s="1"/>
  <c r="BH102" i="249" s="1"/>
  <c r="AL2" i="249"/>
  <c r="AL102" i="249" s="1"/>
  <c r="BG102" i="249" s="1"/>
  <c r="AK2" i="249"/>
  <c r="AK102" i="249" s="1"/>
  <c r="BF102" i="249" s="1"/>
  <c r="AJ2" i="249"/>
  <c r="AJ102" i="249" s="1"/>
  <c r="BE102" i="249" s="1"/>
  <c r="AI2" i="249"/>
  <c r="AI102" i="249" s="1"/>
  <c r="BD102" i="249" s="1"/>
  <c r="X82" i="249" l="1"/>
  <c r="AH82" i="249"/>
  <c r="AH96" i="249" s="1"/>
  <c r="AH98" i="249" s="1"/>
  <c r="AH99" i="249" s="1"/>
  <c r="E81" i="249"/>
  <c r="AM1" i="249" s="1"/>
  <c r="AM100" i="249" s="1"/>
  <c r="BH100" i="249" s="1"/>
  <c r="X96" i="249"/>
  <c r="BJ34" i="249"/>
  <c r="BF34" i="249"/>
  <c r="BH34" i="249"/>
  <c r="BD34" i="249"/>
  <c r="BI34" i="249"/>
  <c r="BG34" i="249"/>
  <c r="BE34" i="249"/>
  <c r="AA82" i="249"/>
  <c r="AA96" i="249" s="1"/>
  <c r="AA98" i="249" s="1"/>
  <c r="AA99" i="249" s="1"/>
  <c r="BI95" i="249"/>
  <c r="BG95" i="249"/>
  <c r="BE95" i="249"/>
  <c r="BD81" i="249"/>
  <c r="BI73" i="249"/>
  <c r="BI82" i="249" s="1"/>
  <c r="BG73" i="249"/>
  <c r="BE73" i="249"/>
  <c r="BE82" i="249" s="1"/>
  <c r="BJ57" i="249"/>
  <c r="BH57" i="249"/>
  <c r="BF57" i="249"/>
  <c r="BD57" i="249"/>
  <c r="BJ45" i="249"/>
  <c r="BH45" i="249"/>
  <c r="BF45" i="249"/>
  <c r="BD45" i="249"/>
  <c r="BJ95" i="249"/>
  <c r="BH95" i="249"/>
  <c r="BF95" i="249"/>
  <c r="BD95" i="249"/>
  <c r="BJ73" i="249"/>
  <c r="BH73" i="249"/>
  <c r="BH82" i="249" s="1"/>
  <c r="BF73" i="249"/>
  <c r="BF82" i="249" s="1"/>
  <c r="BD73" i="249"/>
  <c r="BI57" i="249"/>
  <c r="BG57" i="249"/>
  <c r="BE57" i="249"/>
  <c r="BI45" i="249"/>
  <c r="BG45" i="249"/>
  <c r="BE45" i="249"/>
  <c r="AD81" i="249"/>
  <c r="BJ81" i="249"/>
  <c r="AQ3" i="249"/>
  <c r="X97" i="249" s="1"/>
  <c r="BG81" i="249"/>
  <c r="AF82" i="249"/>
  <c r="AF96" i="249" s="1"/>
  <c r="AF98" i="249" s="1"/>
  <c r="AF99" i="249" s="1"/>
  <c r="AK82" i="249"/>
  <c r="AK96" i="249" s="1"/>
  <c r="AO82" i="249"/>
  <c r="AO96" i="249" s="1"/>
  <c r="AO98" i="249" s="1"/>
  <c r="AO99" i="249" s="1"/>
  <c r="AO4" i="249" s="1"/>
  <c r="AP82" i="249"/>
  <c r="AE82" i="249"/>
  <c r="AE96" i="249" s="1"/>
  <c r="AE98" i="249" s="1"/>
  <c r="AE99" i="249" s="1"/>
  <c r="AJ82" i="249"/>
  <c r="AN82" i="249"/>
  <c r="AN96" i="249" s="1"/>
  <c r="AL1" i="249"/>
  <c r="AL100" i="249" s="1"/>
  <c r="BG100" i="249" s="1"/>
  <c r="AL82" i="249"/>
  <c r="BA37" i="249"/>
  <c r="Z36" i="249"/>
  <c r="AZ37" i="249"/>
  <c r="Y36" i="249"/>
  <c r="AR15" i="249"/>
  <c r="AO1" i="249"/>
  <c r="AO100" i="249" s="1"/>
  <c r="BJ100" i="249" s="1"/>
  <c r="AB34" i="249"/>
  <c r="AI1" i="249"/>
  <c r="AI100" i="249" s="1"/>
  <c r="BD100" i="249" s="1"/>
  <c r="AI82" i="249"/>
  <c r="AM82" i="249"/>
  <c r="C81" i="249"/>
  <c r="AK1" i="249" s="1"/>
  <c r="AK100" i="249" s="1"/>
  <c r="BF100" i="249" s="1"/>
  <c r="B81" i="249"/>
  <c r="AJ1" i="249" s="1"/>
  <c r="AJ100" i="249" s="1"/>
  <c r="BE100" i="249" s="1"/>
  <c r="F81" i="249"/>
  <c r="AN1" i="249" s="1"/>
  <c r="AN100" i="249" s="1"/>
  <c r="BI100" i="249" s="1"/>
  <c r="AX10" i="249"/>
  <c r="AX12" i="249" s="1"/>
  <c r="AX13" i="249" s="1"/>
  <c r="AX14" i="249" s="1"/>
  <c r="AX15" i="249" s="1"/>
  <c r="AX16" i="249" s="1"/>
  <c r="AX17" i="249" s="1"/>
  <c r="AX18" i="249" s="1"/>
  <c r="AX19" i="249" s="1"/>
  <c r="AX20" i="249" s="1"/>
  <c r="AX21" i="249" s="1"/>
  <c r="AX22" i="249" s="1"/>
  <c r="AX23" i="249" s="1"/>
  <c r="AX24" i="249" s="1"/>
  <c r="AX25" i="249" s="1"/>
  <c r="AX26" i="249" s="1"/>
  <c r="AX27" i="249" s="1"/>
  <c r="AX28" i="249" s="1"/>
  <c r="AX29" i="249" s="1"/>
  <c r="AX30" i="249" s="1"/>
  <c r="AX31" i="249" s="1"/>
  <c r="AX32" i="249" s="1"/>
  <c r="AX33" i="249" s="1"/>
  <c r="AX34" i="249" s="1"/>
  <c r="AX35" i="249" s="1"/>
  <c r="AX36" i="249" s="1"/>
  <c r="AX37" i="249" s="1"/>
  <c r="AX38" i="249" s="1"/>
  <c r="AX39" i="249" s="1"/>
  <c r="AX40" i="249" s="1"/>
  <c r="AX41" i="249" s="1"/>
  <c r="AX42" i="249" s="1"/>
  <c r="AX43" i="249" s="1"/>
  <c r="AX44" i="249" s="1"/>
  <c r="AX45" i="249" s="1"/>
  <c r="AX46" i="249" s="1"/>
  <c r="AX47" i="249" s="1"/>
  <c r="AX48" i="249" s="1"/>
  <c r="AX49" i="249" s="1"/>
  <c r="AX50" i="249" s="1"/>
  <c r="AX51" i="249" s="1"/>
  <c r="AX52" i="249" s="1"/>
  <c r="AX53" i="249" s="1"/>
  <c r="AX54" i="249" s="1"/>
  <c r="AX55" i="249" s="1"/>
  <c r="AX56" i="249" s="1"/>
  <c r="AX57" i="249" s="1"/>
  <c r="AX58" i="249" s="1"/>
  <c r="AX59" i="249" s="1"/>
  <c r="AX60" i="249" s="1"/>
  <c r="AX61" i="249" s="1"/>
  <c r="AX62" i="249" s="1"/>
  <c r="AX63" i="249" s="1"/>
  <c r="AX64" i="249" s="1"/>
  <c r="AX65" i="249" s="1"/>
  <c r="AX66" i="249" s="1"/>
  <c r="AX67" i="249" s="1"/>
  <c r="AX68" i="249" s="1"/>
  <c r="AX69" i="249" s="1"/>
  <c r="AX70" i="249" s="1"/>
  <c r="AX71" i="249" s="1"/>
  <c r="AX72" i="249" s="1"/>
  <c r="AX73" i="249" s="1"/>
  <c r="AX74" i="249" s="1"/>
  <c r="AX75" i="249" s="1"/>
  <c r="AX76" i="249" s="1"/>
  <c r="AX77" i="249" s="1"/>
  <c r="AX78" i="249" s="1"/>
  <c r="AX79" i="249" s="1"/>
  <c r="AX80" i="249" s="1"/>
  <c r="AX81" i="249" s="1"/>
  <c r="AX82" i="249" s="1"/>
  <c r="AX83" i="249" s="1"/>
  <c r="AX84" i="249" s="1"/>
  <c r="AX85" i="249" s="1"/>
  <c r="AX86" i="249" s="1"/>
  <c r="AX87" i="249" s="1"/>
  <c r="AX88" i="249" s="1"/>
  <c r="AX89" i="249" s="1"/>
  <c r="AX90" i="249" s="1"/>
  <c r="AX91" i="249" s="1"/>
  <c r="AX92" i="249" s="1"/>
  <c r="AX93" i="249" s="1"/>
  <c r="AX94" i="249" s="1"/>
  <c r="AX95" i="249" s="1"/>
  <c r="AX96" i="249" s="1"/>
  <c r="AX97" i="249" s="1"/>
  <c r="AX98" i="249" s="1"/>
  <c r="AW10" i="249"/>
  <c r="AW12" i="249" s="1"/>
  <c r="AW13" i="249" s="1"/>
  <c r="AW14" i="249" s="1"/>
  <c r="AW15" i="249" s="1"/>
  <c r="AW16" i="249" s="1"/>
  <c r="AW17" i="249" s="1"/>
  <c r="AW18" i="249" s="1"/>
  <c r="AW19" i="249" s="1"/>
  <c r="AW20" i="249" s="1"/>
  <c r="AW21" i="249" s="1"/>
  <c r="AW22" i="249" s="1"/>
  <c r="AW23" i="249" s="1"/>
  <c r="AW24" i="249" s="1"/>
  <c r="AW25" i="249" s="1"/>
  <c r="AW26" i="249" s="1"/>
  <c r="AW27" i="249" s="1"/>
  <c r="AW28" i="249" s="1"/>
  <c r="AW29" i="249" s="1"/>
  <c r="AW30" i="249" s="1"/>
  <c r="AW31" i="249" s="1"/>
  <c r="AW32" i="249" s="1"/>
  <c r="AW33" i="249" s="1"/>
  <c r="AW34" i="249" s="1"/>
  <c r="AW35" i="249" s="1"/>
  <c r="AW36" i="249" s="1"/>
  <c r="AW37" i="249" s="1"/>
  <c r="AW38" i="249" s="1"/>
  <c r="AW39" i="249" s="1"/>
  <c r="AW40" i="249" s="1"/>
  <c r="AW41" i="249" s="1"/>
  <c r="AW42" i="249" s="1"/>
  <c r="AW43" i="249" s="1"/>
  <c r="AW44" i="249" s="1"/>
  <c r="AW45" i="249" s="1"/>
  <c r="AW46" i="249" s="1"/>
  <c r="AW47" i="249" s="1"/>
  <c r="AW48" i="249" s="1"/>
  <c r="AW49" i="249" s="1"/>
  <c r="AW50" i="249" s="1"/>
  <c r="AW51" i="249" s="1"/>
  <c r="AW52" i="249" s="1"/>
  <c r="AW53" i="249" s="1"/>
  <c r="AW54" i="249" s="1"/>
  <c r="AW55" i="249" s="1"/>
  <c r="AW56" i="249" s="1"/>
  <c r="AW57" i="249" s="1"/>
  <c r="AW58" i="249" s="1"/>
  <c r="AW59" i="249" s="1"/>
  <c r="AW60" i="249" s="1"/>
  <c r="AW61" i="249" s="1"/>
  <c r="AW62" i="249" s="1"/>
  <c r="AW63" i="249" s="1"/>
  <c r="AW64" i="249" s="1"/>
  <c r="AW65" i="249" s="1"/>
  <c r="AW66" i="249" s="1"/>
  <c r="AW67" i="249" s="1"/>
  <c r="AW68" i="249" s="1"/>
  <c r="AW69" i="249" s="1"/>
  <c r="AW70" i="249" s="1"/>
  <c r="AW71" i="249" s="1"/>
  <c r="AW72" i="249" s="1"/>
  <c r="AW73" i="249" s="1"/>
  <c r="AW74" i="249" s="1"/>
  <c r="AW75" i="249" s="1"/>
  <c r="AW76" i="249" s="1"/>
  <c r="AW77" i="249" s="1"/>
  <c r="AW78" i="249" s="1"/>
  <c r="AW79" i="249" s="1"/>
  <c r="AW80" i="249" s="1"/>
  <c r="AW81" i="249" s="1"/>
  <c r="AW82" i="249" s="1"/>
  <c r="AW83" i="249" s="1"/>
  <c r="AW84" i="249" s="1"/>
  <c r="AW85" i="249" s="1"/>
  <c r="AW86" i="249" s="1"/>
  <c r="AW87" i="249" s="1"/>
  <c r="AW88" i="249" s="1"/>
  <c r="AW89" i="249" s="1"/>
  <c r="AW90" i="249" s="1"/>
  <c r="AW91" i="249" s="1"/>
  <c r="AW92" i="249" s="1"/>
  <c r="AW93" i="249" s="1"/>
  <c r="AW94" i="249" s="1"/>
  <c r="AW95" i="249" s="1"/>
  <c r="AW96" i="249" s="1"/>
  <c r="AW97" i="249" s="1"/>
  <c r="AW98" i="249" s="1"/>
  <c r="AU10" i="249"/>
  <c r="AU12" i="249" s="1"/>
  <c r="AU13" i="249" s="1"/>
  <c r="AU14" i="249" s="1"/>
  <c r="AU15" i="249" s="1"/>
  <c r="AU16" i="249" s="1"/>
  <c r="AU17" i="249" s="1"/>
  <c r="AU18" i="249" s="1"/>
  <c r="AU19" i="249" s="1"/>
  <c r="AU20" i="249" s="1"/>
  <c r="AU21" i="249" s="1"/>
  <c r="AU22" i="249" s="1"/>
  <c r="AU23" i="249" s="1"/>
  <c r="AU24" i="249" s="1"/>
  <c r="AU25" i="249" s="1"/>
  <c r="AU26" i="249" s="1"/>
  <c r="AU27" i="249" s="1"/>
  <c r="AU28" i="249" s="1"/>
  <c r="AU29" i="249" s="1"/>
  <c r="AU30" i="249" s="1"/>
  <c r="AU31" i="249" s="1"/>
  <c r="AU32" i="249" s="1"/>
  <c r="AU33" i="249" s="1"/>
  <c r="AU34" i="249" s="1"/>
  <c r="AU35" i="249" s="1"/>
  <c r="AU36" i="249" s="1"/>
  <c r="AU37" i="249" s="1"/>
  <c r="AU38" i="249" s="1"/>
  <c r="AU39" i="249" s="1"/>
  <c r="AU40" i="249" s="1"/>
  <c r="AU41" i="249" s="1"/>
  <c r="AU42" i="249" s="1"/>
  <c r="AU43" i="249" s="1"/>
  <c r="AU44" i="249" s="1"/>
  <c r="AU45" i="249" s="1"/>
  <c r="AU46" i="249" s="1"/>
  <c r="AU47" i="249" s="1"/>
  <c r="AU48" i="249" s="1"/>
  <c r="AU49" i="249" s="1"/>
  <c r="AU50" i="249" s="1"/>
  <c r="AU51" i="249" s="1"/>
  <c r="AU52" i="249" s="1"/>
  <c r="AU53" i="249" s="1"/>
  <c r="AU54" i="249" s="1"/>
  <c r="AU55" i="249" s="1"/>
  <c r="AU56" i="249" s="1"/>
  <c r="AU57" i="249" s="1"/>
  <c r="AU58" i="249" s="1"/>
  <c r="AU59" i="249" s="1"/>
  <c r="AU60" i="249" s="1"/>
  <c r="AU61" i="249" s="1"/>
  <c r="AU62" i="249" s="1"/>
  <c r="AU63" i="249" s="1"/>
  <c r="AU64" i="249" s="1"/>
  <c r="AU65" i="249" s="1"/>
  <c r="AU66" i="249" s="1"/>
  <c r="AU67" i="249" s="1"/>
  <c r="AU68" i="249" s="1"/>
  <c r="AU69" i="249" s="1"/>
  <c r="AU70" i="249" s="1"/>
  <c r="AU71" i="249" s="1"/>
  <c r="AU72" i="249" s="1"/>
  <c r="AU73" i="249" s="1"/>
  <c r="AU74" i="249" s="1"/>
  <c r="AU75" i="249" s="1"/>
  <c r="AU76" i="249" s="1"/>
  <c r="AU77" i="249" s="1"/>
  <c r="AU78" i="249" s="1"/>
  <c r="AU79" i="249" s="1"/>
  <c r="AU80" i="249" s="1"/>
  <c r="AU81" i="249" s="1"/>
  <c r="AU82" i="249" s="1"/>
  <c r="AU83" i="249" s="1"/>
  <c r="AU84" i="249" s="1"/>
  <c r="AU85" i="249" s="1"/>
  <c r="AU86" i="249" s="1"/>
  <c r="AU87" i="249" s="1"/>
  <c r="AU88" i="249" s="1"/>
  <c r="AU89" i="249" s="1"/>
  <c r="AU90" i="249" s="1"/>
  <c r="AU91" i="249" s="1"/>
  <c r="AU92" i="249" s="1"/>
  <c r="AU93" i="249" s="1"/>
  <c r="AU94" i="249" s="1"/>
  <c r="AU95" i="249" s="1"/>
  <c r="AU96" i="249" s="1"/>
  <c r="AU97" i="249" s="1"/>
  <c r="AU98" i="249" s="1"/>
  <c r="AS10" i="249"/>
  <c r="AS12" i="249" s="1"/>
  <c r="AS13" i="249" s="1"/>
  <c r="AS14" i="249" s="1"/>
  <c r="AS15" i="249" s="1"/>
  <c r="AS16" i="249" s="1"/>
  <c r="AS17" i="249" s="1"/>
  <c r="AS18" i="249" s="1"/>
  <c r="AS19" i="249" s="1"/>
  <c r="AS20" i="249" s="1"/>
  <c r="AS21" i="249" s="1"/>
  <c r="AS22" i="249" s="1"/>
  <c r="AS23" i="249" s="1"/>
  <c r="AS24" i="249" s="1"/>
  <c r="AS25" i="249" s="1"/>
  <c r="AS26" i="249" s="1"/>
  <c r="AS27" i="249" s="1"/>
  <c r="AS28" i="249" s="1"/>
  <c r="AS29" i="249" s="1"/>
  <c r="AS30" i="249" s="1"/>
  <c r="AS31" i="249" s="1"/>
  <c r="AS32" i="249" s="1"/>
  <c r="AS33" i="249" s="1"/>
  <c r="AS34" i="249" s="1"/>
  <c r="AS35" i="249" s="1"/>
  <c r="AS36" i="249" s="1"/>
  <c r="AS37" i="249" s="1"/>
  <c r="AS38" i="249" s="1"/>
  <c r="AS39" i="249" s="1"/>
  <c r="AS40" i="249" s="1"/>
  <c r="AS41" i="249" s="1"/>
  <c r="AS42" i="249" s="1"/>
  <c r="AS43" i="249" s="1"/>
  <c r="AS44" i="249" s="1"/>
  <c r="AS45" i="249" s="1"/>
  <c r="AS46" i="249" s="1"/>
  <c r="AS47" i="249" s="1"/>
  <c r="AS48" i="249" s="1"/>
  <c r="AS49" i="249" s="1"/>
  <c r="AS50" i="249" s="1"/>
  <c r="AS51" i="249" s="1"/>
  <c r="AS52" i="249" s="1"/>
  <c r="AS53" i="249" s="1"/>
  <c r="AS54" i="249" s="1"/>
  <c r="AS55" i="249" s="1"/>
  <c r="AS56" i="249" s="1"/>
  <c r="AS57" i="249" s="1"/>
  <c r="AS58" i="249" s="1"/>
  <c r="AS59" i="249" s="1"/>
  <c r="AS60" i="249" s="1"/>
  <c r="AS61" i="249" s="1"/>
  <c r="AS62" i="249" s="1"/>
  <c r="AS63" i="249" s="1"/>
  <c r="AS64" i="249" s="1"/>
  <c r="AS65" i="249" s="1"/>
  <c r="AS66" i="249" s="1"/>
  <c r="AS67" i="249" s="1"/>
  <c r="AS68" i="249" s="1"/>
  <c r="AS69" i="249" s="1"/>
  <c r="AS70" i="249" s="1"/>
  <c r="AS71" i="249" s="1"/>
  <c r="AS72" i="249" s="1"/>
  <c r="AS73" i="249" s="1"/>
  <c r="AS74" i="249" s="1"/>
  <c r="AS75" i="249" s="1"/>
  <c r="AS76" i="249" s="1"/>
  <c r="AS77" i="249" s="1"/>
  <c r="AS78" i="249" s="1"/>
  <c r="AS79" i="249" s="1"/>
  <c r="AS80" i="249" s="1"/>
  <c r="AS81" i="249" s="1"/>
  <c r="AS82" i="249" s="1"/>
  <c r="AS83" i="249" s="1"/>
  <c r="AS84" i="249" s="1"/>
  <c r="AS85" i="249" s="1"/>
  <c r="AS86" i="249" s="1"/>
  <c r="AS87" i="249" s="1"/>
  <c r="AS88" i="249" s="1"/>
  <c r="AS89" i="249" s="1"/>
  <c r="AS90" i="249" s="1"/>
  <c r="AS91" i="249" s="1"/>
  <c r="AS92" i="249" s="1"/>
  <c r="AS93" i="249" s="1"/>
  <c r="AS94" i="249" s="1"/>
  <c r="AS95" i="249" s="1"/>
  <c r="AS96" i="249" s="1"/>
  <c r="AS97" i="249" s="1"/>
  <c r="AS98" i="249" s="1"/>
  <c r="X98" i="249" l="1"/>
  <c r="X99" i="249" s="1"/>
  <c r="BG82" i="249"/>
  <c r="BG96" i="249" s="1"/>
  <c r="BG98" i="249" s="1"/>
  <c r="BG99" i="249" s="1"/>
  <c r="BF96" i="249"/>
  <c r="BF98" i="249" s="1"/>
  <c r="BF99" i="249" s="1"/>
  <c r="BH96" i="249"/>
  <c r="BH98" i="249" s="1"/>
  <c r="BH99" i="249" s="1"/>
  <c r="BI96" i="249"/>
  <c r="BI98" i="249" s="1"/>
  <c r="BI99" i="249" s="1"/>
  <c r="BD82" i="249"/>
  <c r="BD96" i="249" s="1"/>
  <c r="BD98" i="249" s="1"/>
  <c r="BD99" i="249" s="1"/>
  <c r="BJ82" i="249"/>
  <c r="BJ96" i="249" s="1"/>
  <c r="BJ98" i="249" s="1"/>
  <c r="BJ99" i="249" s="1"/>
  <c r="BE96" i="249"/>
  <c r="BE98" i="249" s="1"/>
  <c r="BE99" i="249" s="1"/>
  <c r="AC14" i="249"/>
  <c r="AD14" i="249" s="1"/>
  <c r="AC13" i="249"/>
  <c r="AD13" i="249" s="1"/>
  <c r="AJ96" i="249"/>
  <c r="AN98" i="249"/>
  <c r="AL96" i="249"/>
  <c r="BA38" i="249"/>
  <c r="Z37" i="249"/>
  <c r="AB37" i="249" s="1"/>
  <c r="AB36" i="249"/>
  <c r="AM96" i="249"/>
  <c r="AI96" i="249"/>
  <c r="AK98" i="249"/>
  <c r="AR16" i="249"/>
  <c r="AC15" i="249"/>
  <c r="Y37" i="249"/>
  <c r="AZ38" i="249"/>
  <c r="AG13" i="249" l="1"/>
  <c r="P13" i="249" s="1"/>
  <c r="AG14" i="249"/>
  <c r="P14" i="249" s="1"/>
  <c r="AJ98" i="249"/>
  <c r="AN99" i="249"/>
  <c r="AN4" i="249" s="1"/>
  <c r="AL98" i="249"/>
  <c r="AZ39" i="249"/>
  <c r="Y38" i="249"/>
  <c r="AC16" i="249"/>
  <c r="AR17" i="249"/>
  <c r="AI98" i="249"/>
  <c r="AD15" i="249"/>
  <c r="AG15" i="249"/>
  <c r="P15" i="249" s="1"/>
  <c r="BA39" i="249"/>
  <c r="Z38" i="249"/>
  <c r="AK99" i="249"/>
  <c r="AK4" i="249" s="1"/>
  <c r="AM98" i="249"/>
  <c r="AJ99" i="249" l="1"/>
  <c r="AJ4" i="249" s="1"/>
  <c r="AL99" i="249"/>
  <c r="AL4" i="249" s="1"/>
  <c r="AC17" i="249"/>
  <c r="AR18" i="249"/>
  <c r="AZ40" i="249"/>
  <c r="Y39" i="249"/>
  <c r="BA40" i="249"/>
  <c r="Z39" i="249"/>
  <c r="AB39" i="249" s="1"/>
  <c r="AI99" i="249"/>
  <c r="AI4" i="249" s="1"/>
  <c r="AM99" i="249"/>
  <c r="AM4" i="249" s="1"/>
  <c r="AB38" i="249"/>
  <c r="AD16" i="249"/>
  <c r="AG16" i="249"/>
  <c r="BA41" i="249" l="1"/>
  <c r="Z40" i="249"/>
  <c r="AB40" i="249" s="1"/>
  <c r="AR19" i="249"/>
  <c r="AC18" i="249"/>
  <c r="P16" i="249"/>
  <c r="AD17" i="249"/>
  <c r="AG17" i="249"/>
  <c r="P17" i="249" s="1"/>
  <c r="AZ41" i="249"/>
  <c r="Y40" i="249"/>
  <c r="AC19" i="249" l="1"/>
  <c r="AR20" i="249"/>
  <c r="AD18" i="249"/>
  <c r="AG18" i="249"/>
  <c r="P18" i="249" s="1"/>
  <c r="AZ42" i="249"/>
  <c r="Y41" i="249"/>
  <c r="BA42" i="249"/>
  <c r="Z41" i="249"/>
  <c r="AZ43" i="249" l="1"/>
  <c r="Y42" i="249"/>
  <c r="AD19" i="249"/>
  <c r="AG19" i="249"/>
  <c r="AC20" i="249"/>
  <c r="AR21" i="249"/>
  <c r="BA43" i="249"/>
  <c r="Z42" i="249"/>
  <c r="AB42" i="249" s="1"/>
  <c r="AB41" i="249"/>
  <c r="AC21" i="249" l="1"/>
  <c r="AR22" i="249"/>
  <c r="AZ44" i="249"/>
  <c r="Y43" i="249"/>
  <c r="AD20" i="249"/>
  <c r="AG20" i="249"/>
  <c r="P20" i="249" s="1"/>
  <c r="BA44" i="249"/>
  <c r="Z43" i="249"/>
  <c r="AB43" i="249" s="1"/>
  <c r="P19" i="249"/>
  <c r="AD21" i="249" l="1"/>
  <c r="AG21" i="249"/>
  <c r="Z44" i="249"/>
  <c r="BA45" i="249"/>
  <c r="BA46" i="249" s="1"/>
  <c r="BA47" i="249" s="1"/>
  <c r="AZ45" i="249"/>
  <c r="AZ46" i="249" s="1"/>
  <c r="AZ47" i="249" s="1"/>
  <c r="Y44" i="249"/>
  <c r="Y45" i="249" s="1"/>
  <c r="AC22" i="249"/>
  <c r="AR23" i="249"/>
  <c r="BA48" i="249" l="1"/>
  <c r="Z47" i="249"/>
  <c r="P21" i="249"/>
  <c r="AC23" i="249"/>
  <c r="AR24" i="249"/>
  <c r="Y47" i="249"/>
  <c r="AZ48" i="249"/>
  <c r="AD22" i="249"/>
  <c r="AG22" i="249"/>
  <c r="P22" i="249" s="1"/>
  <c r="AB44" i="249"/>
  <c r="Z45" i="249"/>
  <c r="AB47" i="249" l="1"/>
  <c r="AC24" i="249"/>
  <c r="AR25" i="249"/>
  <c r="Y48" i="249"/>
  <c r="AZ49" i="249"/>
  <c r="BA49" i="249"/>
  <c r="Z48" i="249"/>
  <c r="AB48" i="249" s="1"/>
  <c r="AD23" i="249"/>
  <c r="AG23" i="249"/>
  <c r="P23" i="249" s="1"/>
  <c r="AB45" i="249"/>
  <c r="Y49" i="249" l="1"/>
  <c r="AZ50" i="249"/>
  <c r="BA50" i="249"/>
  <c r="Z49" i="249"/>
  <c r="AD24" i="249"/>
  <c r="AG24" i="249"/>
  <c r="P24" i="249" s="1"/>
  <c r="AC25" i="249"/>
  <c r="AR26" i="249"/>
  <c r="AD25" i="249" l="1"/>
  <c r="AG25" i="249"/>
  <c r="P25" i="249" s="1"/>
  <c r="Z50" i="249"/>
  <c r="AB50" i="249" s="1"/>
  <c r="BA51" i="249"/>
  <c r="AC26" i="249"/>
  <c r="AR27" i="249"/>
  <c r="AB49" i="249"/>
  <c r="AZ51" i="249"/>
  <c r="Y50" i="249"/>
  <c r="AZ52" i="249" l="1"/>
  <c r="Y51" i="249"/>
  <c r="AD26" i="249"/>
  <c r="AG26" i="249"/>
  <c r="P26" i="249" s="1"/>
  <c r="AC27" i="249"/>
  <c r="AR28" i="249"/>
  <c r="BA52" i="249"/>
  <c r="Z51" i="249"/>
  <c r="AB51" i="249" s="1"/>
  <c r="AD27" i="249" l="1"/>
  <c r="AG27" i="249"/>
  <c r="P27" i="249" s="1"/>
  <c r="AZ53" i="249"/>
  <c r="Y52" i="249"/>
  <c r="Z52" i="249"/>
  <c r="BA53" i="249"/>
  <c r="AC28" i="249"/>
  <c r="AR29" i="249"/>
  <c r="AB52" i="249" l="1"/>
  <c r="AD28" i="249"/>
  <c r="AG28" i="249"/>
  <c r="P28" i="249" s="1"/>
  <c r="Y53" i="249"/>
  <c r="AZ54" i="249"/>
  <c r="BA54" i="249"/>
  <c r="Z53" i="249"/>
  <c r="AB53" i="249" s="1"/>
  <c r="AR30" i="249"/>
  <c r="AC29" i="249"/>
  <c r="AD29" i="249" l="1"/>
  <c r="AG29" i="249"/>
  <c r="P29" i="249" s="1"/>
  <c r="AZ55" i="249"/>
  <c r="Y54" i="249"/>
  <c r="Z54" i="249"/>
  <c r="BA55" i="249"/>
  <c r="AR31" i="249"/>
  <c r="AC30" i="249"/>
  <c r="AD30" i="249" l="1"/>
  <c r="AG30" i="249"/>
  <c r="P30" i="249" s="1"/>
  <c r="Y55" i="249"/>
  <c r="AZ56" i="249"/>
  <c r="AB54" i="249"/>
  <c r="AR32" i="249"/>
  <c r="AC31" i="249"/>
  <c r="BA56" i="249"/>
  <c r="Z55" i="249"/>
  <c r="AB55" i="249" s="1"/>
  <c r="AR33" i="249" l="1"/>
  <c r="AC32" i="249"/>
  <c r="Z56" i="249"/>
  <c r="BA57" i="249"/>
  <c r="BA58" i="249" s="1"/>
  <c r="BA59" i="249" s="1"/>
  <c r="AD31" i="249"/>
  <c r="AG31" i="249"/>
  <c r="P31" i="249" s="1"/>
  <c r="Y56" i="249"/>
  <c r="Y57" i="249" s="1"/>
  <c r="AZ57" i="249"/>
  <c r="AZ58" i="249" s="1"/>
  <c r="AZ59" i="249" s="1"/>
  <c r="AZ60" i="249" s="1"/>
  <c r="AB56" i="249" l="1"/>
  <c r="Z57" i="249"/>
  <c r="AR34" i="249"/>
  <c r="AR35" i="249" s="1"/>
  <c r="AR36" i="249" s="1"/>
  <c r="AC33" i="249"/>
  <c r="AD32" i="249"/>
  <c r="AG32" i="249"/>
  <c r="P32" i="249" s="1"/>
  <c r="Y60" i="249"/>
  <c r="AZ61" i="249"/>
  <c r="BA60" i="249"/>
  <c r="Z59" i="249"/>
  <c r="AB59" i="249" s="1"/>
  <c r="AZ62" i="249" l="1"/>
  <c r="Y61" i="249"/>
  <c r="AB57" i="249"/>
  <c r="BA61" i="249"/>
  <c r="Z60" i="249"/>
  <c r="AC36" i="249"/>
  <c r="AR37" i="249"/>
  <c r="AD33" i="249"/>
  <c r="AD34" i="249" s="1"/>
  <c r="AG33" i="249"/>
  <c r="AC34" i="249"/>
  <c r="Y62" i="249" l="1"/>
  <c r="AZ63" i="249"/>
  <c r="AC37" i="249"/>
  <c r="AR38" i="249"/>
  <c r="AB60" i="249"/>
  <c r="AD36" i="249"/>
  <c r="AG36" i="249"/>
  <c r="Z61" i="249"/>
  <c r="AB61" i="249" s="1"/>
  <c r="BA62" i="249"/>
  <c r="P33" i="249"/>
  <c r="AG34" i="249"/>
  <c r="BA63" i="249" l="1"/>
  <c r="Z62" i="249"/>
  <c r="P36" i="249"/>
  <c r="AD37" i="249"/>
  <c r="AG37" i="249"/>
  <c r="P37" i="249" s="1"/>
  <c r="AC38" i="249"/>
  <c r="AR39" i="249"/>
  <c r="AZ64" i="249"/>
  <c r="Y63" i="249"/>
  <c r="AD38" i="249" l="1"/>
  <c r="AG38" i="249"/>
  <c r="AC39" i="249"/>
  <c r="AR40" i="249"/>
  <c r="Z63" i="249"/>
  <c r="AB63" i="249" s="1"/>
  <c r="BA64" i="249"/>
  <c r="Y64" i="249"/>
  <c r="AZ65" i="249"/>
  <c r="AB62" i="249"/>
  <c r="AZ66" i="249" l="1"/>
  <c r="Y65" i="249"/>
  <c r="BA65" i="249"/>
  <c r="Z64" i="249"/>
  <c r="AB64" i="249" s="1"/>
  <c r="P38" i="249"/>
  <c r="AD39" i="249"/>
  <c r="AG39" i="249"/>
  <c r="P39" i="249" s="1"/>
  <c r="AC40" i="249"/>
  <c r="AR41" i="249"/>
  <c r="AC41" i="249" l="1"/>
  <c r="AR42" i="249"/>
  <c r="Y66" i="249"/>
  <c r="AZ67" i="249"/>
  <c r="Z65" i="249"/>
  <c r="BA66" i="249"/>
  <c r="AD40" i="249"/>
  <c r="AG40" i="249"/>
  <c r="AD41" i="249" l="1"/>
  <c r="AG41" i="249"/>
  <c r="P41" i="249" s="1"/>
  <c r="BA67" i="249"/>
  <c r="Z66" i="249"/>
  <c r="AB66" i="249" s="1"/>
  <c r="AC42" i="249"/>
  <c r="AR43" i="249"/>
  <c r="AB65" i="249"/>
  <c r="P40" i="249"/>
  <c r="AZ68" i="249"/>
  <c r="Y67" i="249"/>
  <c r="AC43" i="249" l="1"/>
  <c r="AR44" i="249"/>
  <c r="AD42" i="249"/>
  <c r="AG42" i="249"/>
  <c r="P42" i="249" s="1"/>
  <c r="Z67" i="249"/>
  <c r="BA68" i="249"/>
  <c r="Y68" i="249"/>
  <c r="AZ69" i="249"/>
  <c r="AD43" i="249" l="1"/>
  <c r="AG43" i="249"/>
  <c r="AC44" i="249"/>
  <c r="AR45" i="249"/>
  <c r="AR46" i="249" s="1"/>
  <c r="AR47" i="249" s="1"/>
  <c r="AZ70" i="249"/>
  <c r="Y69" i="249"/>
  <c r="AB67" i="249"/>
  <c r="BA69" i="249"/>
  <c r="Z68" i="249"/>
  <c r="AB68" i="249" s="1"/>
  <c r="Z69" i="249" l="1"/>
  <c r="AB69" i="249" s="1"/>
  <c r="BA70" i="249"/>
  <c r="P43" i="249"/>
  <c r="AZ71" i="249"/>
  <c r="Y70" i="249"/>
  <c r="AD44" i="249"/>
  <c r="AD45" i="249" s="1"/>
  <c r="AG44" i="249"/>
  <c r="P44" i="249" s="1"/>
  <c r="AC45" i="249"/>
  <c r="AC47" i="249"/>
  <c r="AR48" i="249"/>
  <c r="AG45" i="249" l="1"/>
  <c r="AC48" i="249"/>
  <c r="AR49" i="249"/>
  <c r="AZ72" i="249"/>
  <c r="Y71" i="249"/>
  <c r="BA71" i="249"/>
  <c r="Z70" i="249"/>
  <c r="AB70" i="249" s="1"/>
  <c r="AD47" i="249"/>
  <c r="AG47" i="249"/>
  <c r="AR50" i="249" l="1"/>
  <c r="AC49" i="249"/>
  <c r="BA72" i="249"/>
  <c r="Z71" i="249"/>
  <c r="AB71" i="249" s="1"/>
  <c r="P47" i="249"/>
  <c r="Y73" i="249"/>
  <c r="AZ73" i="249"/>
  <c r="AZ74" i="249" s="1"/>
  <c r="AD48" i="249"/>
  <c r="AG48" i="249"/>
  <c r="P48" i="249" s="1"/>
  <c r="AD49" i="249" l="1"/>
  <c r="AG49" i="249"/>
  <c r="BA73" i="249"/>
  <c r="BA74" i="249" s="1"/>
  <c r="BA75" i="249" s="1"/>
  <c r="Y74" i="249"/>
  <c r="AZ75" i="249"/>
  <c r="AR51" i="249"/>
  <c r="AC50" i="249"/>
  <c r="AR52" i="249" l="1"/>
  <c r="AC51" i="249"/>
  <c r="Z73" i="249"/>
  <c r="AZ76" i="249"/>
  <c r="Y75" i="249"/>
  <c r="AD50" i="249"/>
  <c r="AG50" i="249"/>
  <c r="P50" i="249" s="1"/>
  <c r="P49" i="249"/>
  <c r="Z75" i="249"/>
  <c r="BA76" i="249"/>
  <c r="AZ77" i="249" l="1"/>
  <c r="Y76" i="249"/>
  <c r="AD51" i="249"/>
  <c r="AG51" i="249"/>
  <c r="AC52" i="249"/>
  <c r="AR53" i="249"/>
  <c r="AB75" i="249"/>
  <c r="AB73" i="249"/>
  <c r="BA77" i="249"/>
  <c r="Z76" i="249"/>
  <c r="AB76" i="249" s="1"/>
  <c r="AG76" i="249" s="1"/>
  <c r="P76" i="249" s="1"/>
  <c r="Y77" i="249" l="1"/>
  <c r="AZ78" i="249"/>
  <c r="AR54" i="249"/>
  <c r="AC53" i="249"/>
  <c r="BA78" i="249"/>
  <c r="Z77" i="249"/>
  <c r="AB77" i="249" s="1"/>
  <c r="AG77" i="249" s="1"/>
  <c r="P77" i="249" s="1"/>
  <c r="AG75" i="249"/>
  <c r="AD52" i="249"/>
  <c r="AG52" i="249"/>
  <c r="P52" i="249" s="1"/>
  <c r="P51" i="249"/>
  <c r="P75" i="249" l="1"/>
  <c r="AG81" i="249"/>
  <c r="AD53" i="249"/>
  <c r="AG53" i="249"/>
  <c r="P53" i="249" s="1"/>
  <c r="AZ79" i="249"/>
  <c r="Y78" i="249"/>
  <c r="AC54" i="249"/>
  <c r="AR55" i="249"/>
  <c r="BA79" i="249"/>
  <c r="Z78" i="249"/>
  <c r="AB78" i="249" s="1"/>
  <c r="P78" i="249" l="1"/>
  <c r="AC55" i="249"/>
  <c r="AR56" i="249"/>
  <c r="AD54" i="249"/>
  <c r="AG54" i="249"/>
  <c r="AZ80" i="249"/>
  <c r="Y79" i="249"/>
  <c r="Z79" i="249"/>
  <c r="AB79" i="249" s="1"/>
  <c r="P79" i="249" s="1"/>
  <c r="BA80" i="249"/>
  <c r="Y80" i="249" l="1"/>
  <c r="Y81" i="249" s="1"/>
  <c r="Y82" i="249" s="1"/>
  <c r="Y96" i="249" s="1"/>
  <c r="AZ81" i="249"/>
  <c r="AZ82" i="249" s="1"/>
  <c r="AZ83" i="249" s="1"/>
  <c r="AZ84" i="249" s="1"/>
  <c r="AZ85" i="249" s="1"/>
  <c r="AZ86" i="249" s="1"/>
  <c r="BA81" i="249"/>
  <c r="BA82" i="249" s="1"/>
  <c r="BA83" i="249" s="1"/>
  <c r="BA84" i="249" s="1"/>
  <c r="Z80" i="249"/>
  <c r="AD55" i="249"/>
  <c r="AG55" i="249"/>
  <c r="P55" i="249" s="1"/>
  <c r="P54" i="249"/>
  <c r="AC56" i="249"/>
  <c r="AR57" i="249"/>
  <c r="AR58" i="249" s="1"/>
  <c r="AR59" i="249" s="1"/>
  <c r="AR60" i="249" s="1"/>
  <c r="AB80" i="249" l="1"/>
  <c r="AB81" i="249" s="1"/>
  <c r="Z81" i="249"/>
  <c r="Z82" i="249" s="1"/>
  <c r="Z96" i="249" s="1"/>
  <c r="Y86" i="249"/>
  <c r="AZ87" i="249"/>
  <c r="AD56" i="249"/>
  <c r="AD57" i="249" s="1"/>
  <c r="AG56" i="249"/>
  <c r="AC57" i="249"/>
  <c r="BA85" i="249"/>
  <c r="Z84" i="249"/>
  <c r="AB84" i="249" s="1"/>
  <c r="AR61" i="249"/>
  <c r="AC60" i="249"/>
  <c r="Z85" i="249" l="1"/>
  <c r="AB85" i="249" s="1"/>
  <c r="BA86" i="249"/>
  <c r="AD60" i="249"/>
  <c r="AG60" i="249"/>
  <c r="AB82" i="249"/>
  <c r="AB96" i="249" s="1"/>
  <c r="P81" i="249"/>
  <c r="AR62" i="249"/>
  <c r="AC61" i="249"/>
  <c r="P56" i="249"/>
  <c r="AG57" i="249"/>
  <c r="AZ88" i="249"/>
  <c r="AZ89" i="249" s="1"/>
  <c r="Y87" i="249"/>
  <c r="P57" i="249" l="1"/>
  <c r="BA87" i="249"/>
  <c r="Z86" i="249"/>
  <c r="AZ90" i="249"/>
  <c r="Y89" i="249"/>
  <c r="AR63" i="249"/>
  <c r="AC62" i="249"/>
  <c r="AD61" i="249"/>
  <c r="AG61" i="249"/>
  <c r="P61" i="249" s="1"/>
  <c r="P60" i="249"/>
  <c r="Z87" i="249" l="1"/>
  <c r="AB87" i="249" s="1"/>
  <c r="BA88" i="249"/>
  <c r="AR64" i="249"/>
  <c r="AC63" i="249"/>
  <c r="AB86" i="249"/>
  <c r="Y90" i="249"/>
  <c r="AZ91" i="249"/>
  <c r="AD62" i="249"/>
  <c r="AG62" i="249"/>
  <c r="P62" i="249" l="1"/>
  <c r="AC64" i="249"/>
  <c r="AR65" i="249"/>
  <c r="BA89" i="249"/>
  <c r="Z88" i="249"/>
  <c r="AZ92" i="249"/>
  <c r="Y91" i="249"/>
  <c r="AD63" i="249"/>
  <c r="AG63" i="249"/>
  <c r="P63" i="249" s="1"/>
  <c r="Y92" i="249" l="1"/>
  <c r="AZ93" i="249"/>
  <c r="AD64" i="249"/>
  <c r="AG64" i="249"/>
  <c r="P64" i="249" s="1"/>
  <c r="AR66" i="249"/>
  <c r="AC65" i="249"/>
  <c r="AB88" i="249"/>
  <c r="Z89" i="249"/>
  <c r="AB89" i="249" s="1"/>
  <c r="BA90" i="249"/>
  <c r="P88" i="249" l="1"/>
  <c r="AR67" i="249"/>
  <c r="AC66" i="249"/>
  <c r="AZ94" i="249"/>
  <c r="Y93" i="249"/>
  <c r="AD65" i="249"/>
  <c r="AG65" i="249"/>
  <c r="BA91" i="249"/>
  <c r="Z90" i="249"/>
  <c r="AB90" i="249" s="1"/>
  <c r="P65" i="249" l="1"/>
  <c r="AZ95" i="249"/>
  <c r="AZ96" i="249" s="1"/>
  <c r="AZ97" i="249" s="1"/>
  <c r="Y94" i="249"/>
  <c r="Y95" i="249" s="1"/>
  <c r="Z91" i="249"/>
  <c r="BA92" i="249"/>
  <c r="AR68" i="249"/>
  <c r="AC67" i="249"/>
  <c r="AD66" i="249"/>
  <c r="AG66" i="249"/>
  <c r="P66" i="249" s="1"/>
  <c r="AD67" i="249" l="1"/>
  <c r="AG67" i="249"/>
  <c r="BA93" i="249"/>
  <c r="Z92" i="249"/>
  <c r="AB92" i="249" s="1"/>
  <c r="AR69" i="249"/>
  <c r="AC68" i="249"/>
  <c r="AB91" i="249"/>
  <c r="AZ98" i="249"/>
  <c r="Y97" i="249"/>
  <c r="Y98" i="249" s="1"/>
  <c r="Y99" i="249" s="1"/>
  <c r="Z93" i="249" l="1"/>
  <c r="BA94" i="249"/>
  <c r="AR70" i="249"/>
  <c r="AC69" i="249"/>
  <c r="AD68" i="249"/>
  <c r="AG68" i="249"/>
  <c r="P68" i="249" s="1"/>
  <c r="P67" i="249"/>
  <c r="AR71" i="249" l="1"/>
  <c r="AC70" i="249"/>
  <c r="AB93" i="249"/>
  <c r="Z94" i="249"/>
  <c r="AB94" i="249" s="1"/>
  <c r="BA95" i="249"/>
  <c r="BA96" i="249" s="1"/>
  <c r="BA97" i="249" s="1"/>
  <c r="AD69" i="249"/>
  <c r="AG69" i="249"/>
  <c r="P69" i="249" s="1"/>
  <c r="AB95" i="249" l="1"/>
  <c r="AR72" i="249"/>
  <c r="AC71" i="249"/>
  <c r="BA98" i="249"/>
  <c r="Z97" i="249"/>
  <c r="AB97" i="249"/>
  <c r="AD70" i="249"/>
  <c r="AG70" i="249"/>
  <c r="P70" i="249" s="1"/>
  <c r="Z95" i="249"/>
  <c r="Z98" i="249" l="1"/>
  <c r="Z99" i="249" s="1"/>
  <c r="AR73" i="249"/>
  <c r="AR74" i="249" s="1"/>
  <c r="AB98" i="249"/>
  <c r="AB99" i="249" s="1"/>
  <c r="AD71" i="249"/>
  <c r="AG71" i="249"/>
  <c r="P71" i="249" s="1"/>
  <c r="AD73" i="249" l="1"/>
  <c r="AD82" i="249" s="1"/>
  <c r="AD96" i="249" s="1"/>
  <c r="AC73" i="249"/>
  <c r="AC74" i="249"/>
  <c r="AG74" i="249" s="1"/>
  <c r="AR75" i="249"/>
  <c r="AR76" i="249" s="1"/>
  <c r="AR77" i="249" s="1"/>
  <c r="AR78" i="249" s="1"/>
  <c r="AC78" i="249" l="1"/>
  <c r="AR79" i="249"/>
  <c r="AG73" i="249"/>
  <c r="AR80" i="249" l="1"/>
  <c r="AC79" i="249"/>
  <c r="AG82" i="249"/>
  <c r="P73" i="249"/>
  <c r="AR81" i="249" l="1"/>
  <c r="AR82" i="249" s="1"/>
  <c r="AR83" i="249" s="1"/>
  <c r="AR84" i="249" s="1"/>
  <c r="AC80" i="249"/>
  <c r="AC81" i="249" s="1"/>
  <c r="AC82" i="249" s="1"/>
  <c r="AC96" i="249" s="1"/>
  <c r="P82" i="249"/>
  <c r="AG96" i="249"/>
  <c r="AC84" i="249" l="1"/>
  <c r="AR85" i="249"/>
  <c r="AR86" i="249" l="1"/>
  <c r="AC85" i="249"/>
  <c r="AC86" i="249" l="1"/>
  <c r="AR87" i="249"/>
  <c r="AD86" i="249" l="1"/>
  <c r="AG86" i="249"/>
  <c r="AR88" i="249"/>
  <c r="AC87" i="249"/>
  <c r="P86" i="249" l="1"/>
  <c r="AD87" i="249"/>
  <c r="AG87" i="249"/>
  <c r="P87" i="249" s="1"/>
  <c r="AC88" i="249"/>
  <c r="AD88" i="249" s="1"/>
  <c r="AR89" i="249"/>
  <c r="AR90" i="249" l="1"/>
  <c r="AC89" i="249"/>
  <c r="AD89" i="249" l="1"/>
  <c r="AG89" i="249"/>
  <c r="AR91" i="249"/>
  <c r="AC90" i="249"/>
  <c r="AC91" i="249" l="1"/>
  <c r="AR92" i="249"/>
  <c r="P89" i="249"/>
  <c r="AD90" i="249"/>
  <c r="AG90" i="249"/>
  <c r="P90" i="249" s="1"/>
  <c r="AD91" i="249" l="1"/>
  <c r="AG91" i="249"/>
  <c r="AC92" i="249"/>
  <c r="AR93" i="249"/>
  <c r="AD92" i="249" l="1"/>
  <c r="AG92" i="249"/>
  <c r="P92" i="249" s="1"/>
  <c r="AR94" i="249"/>
  <c r="AC93" i="249"/>
  <c r="P91" i="249"/>
  <c r="AD93" i="249" l="1"/>
  <c r="AG93" i="249"/>
  <c r="AR95" i="249"/>
  <c r="AR96" i="249" s="1"/>
  <c r="AR97" i="249" s="1"/>
  <c r="AR98" i="249" s="1"/>
  <c r="AC94" i="249"/>
  <c r="AD94" i="249" l="1"/>
  <c r="AD95" i="249" s="1"/>
  <c r="AD98" i="249" s="1"/>
  <c r="AD99" i="249" s="1"/>
  <c r="AG94" i="249"/>
  <c r="P94" i="249" s="1"/>
  <c r="AC95" i="249"/>
  <c r="AC98" i="249" s="1"/>
  <c r="AC99" i="249" s="1"/>
  <c r="P93" i="249"/>
  <c r="AG95" i="249" l="1"/>
  <c r="AG98" i="249" s="1"/>
  <c r="AG99" i="249" s="1"/>
</calcChain>
</file>

<file path=xl/sharedStrings.xml><?xml version="1.0" encoding="utf-8"?>
<sst xmlns="http://schemas.openxmlformats.org/spreadsheetml/2006/main" count="643" uniqueCount="359">
  <si>
    <t>Кількість годин</t>
  </si>
  <si>
    <t>2 курс</t>
  </si>
  <si>
    <t>3 курс</t>
  </si>
  <si>
    <t>4 курс</t>
  </si>
  <si>
    <t>Українська мова</t>
  </si>
  <si>
    <t>Українська література</t>
  </si>
  <si>
    <t>Математика</t>
  </si>
  <si>
    <t>Всесвітня історія</t>
  </si>
  <si>
    <t>Біологія</t>
  </si>
  <si>
    <t>Іноземна мова</t>
  </si>
  <si>
    <t>Історія України</t>
  </si>
  <si>
    <t>1 курс</t>
  </si>
  <si>
    <t>Соціологія</t>
  </si>
  <si>
    <t>самостійна робота</t>
  </si>
  <si>
    <t xml:space="preserve">Всього: </t>
  </si>
  <si>
    <t>Технологія галузі і технічні засоби залізничного транспорту</t>
  </si>
  <si>
    <t>Переддипломна практика</t>
  </si>
  <si>
    <t xml:space="preserve">Екзамени: </t>
  </si>
  <si>
    <t>Економіка і планування виробництва</t>
  </si>
  <si>
    <t>Фізика</t>
  </si>
  <si>
    <t>в тому числі</t>
  </si>
  <si>
    <t>Розподіл за семестрами</t>
  </si>
  <si>
    <t>загальний обсяг</t>
  </si>
  <si>
    <t>всього аудиторних занять</t>
  </si>
  <si>
    <t>екзамени</t>
  </si>
  <si>
    <t>заліки</t>
  </si>
  <si>
    <t>Захист Вітчизни</t>
  </si>
  <si>
    <t>Основи правознавства</t>
  </si>
  <si>
    <t xml:space="preserve">Всього : </t>
  </si>
  <si>
    <t>Дипломне проектування</t>
  </si>
  <si>
    <t>1.01</t>
  </si>
  <si>
    <t>1.02</t>
  </si>
  <si>
    <t>1.03</t>
  </si>
  <si>
    <t>1.04</t>
  </si>
  <si>
    <t>1.05</t>
  </si>
  <si>
    <t>1.07</t>
  </si>
  <si>
    <t>1.09</t>
  </si>
  <si>
    <t>1.10</t>
  </si>
  <si>
    <t>1.11</t>
  </si>
  <si>
    <t>2.01</t>
  </si>
  <si>
    <t>2.02</t>
  </si>
  <si>
    <t>2.03</t>
  </si>
  <si>
    <t>2.04</t>
  </si>
  <si>
    <t>2.05</t>
  </si>
  <si>
    <t>2.06</t>
  </si>
  <si>
    <t>2.07</t>
  </si>
  <si>
    <t>2.08</t>
  </si>
  <si>
    <t>2.09</t>
  </si>
  <si>
    <t>національних кредитів</t>
  </si>
  <si>
    <t>4.1.1</t>
  </si>
  <si>
    <t>4.1.2</t>
  </si>
  <si>
    <t>4.2.1</t>
  </si>
  <si>
    <t>4.2.2</t>
  </si>
  <si>
    <t>4.2.3</t>
  </si>
  <si>
    <t>4.2.4</t>
  </si>
  <si>
    <t>6</t>
  </si>
  <si>
    <t xml:space="preserve"> Фізичне виховання</t>
  </si>
  <si>
    <t xml:space="preserve">Безпека життєдіяльності </t>
  </si>
  <si>
    <t>Навчальна практика для отримання робочої професії</t>
  </si>
  <si>
    <t>предметів</t>
  </si>
  <si>
    <t>екзаменів</t>
  </si>
  <si>
    <t>заліків</t>
  </si>
  <si>
    <t>Українська мова (за професійним спрямуванням)</t>
  </si>
  <si>
    <t>4.2.5</t>
  </si>
  <si>
    <t xml:space="preserve">Всього :  </t>
  </si>
  <si>
    <t>Основи екології</t>
  </si>
  <si>
    <t>Теорія електричних та магнітних кіл</t>
  </si>
  <si>
    <t>Комп’ютерна електроніка</t>
  </si>
  <si>
    <t>Мікропроцесорні системи</t>
  </si>
  <si>
    <t>Комп’ютерні мережі</t>
  </si>
  <si>
    <t>Периферійні пристрої</t>
  </si>
  <si>
    <t>Системне програмування</t>
  </si>
  <si>
    <t>Технічне обслуговування ЕОМ</t>
  </si>
  <si>
    <t>Основи виробництва ЕОЗ</t>
  </si>
  <si>
    <t>4.2.6</t>
  </si>
  <si>
    <t>Основи філософських знань</t>
  </si>
  <si>
    <t>проверка часов</t>
  </si>
  <si>
    <t>Д</t>
  </si>
  <si>
    <t>К</t>
  </si>
  <si>
    <t>-</t>
  </si>
  <si>
    <t>лр</t>
  </si>
  <si>
    <t>пр</t>
  </si>
  <si>
    <t>срс</t>
  </si>
  <si>
    <t>6+16</t>
  </si>
  <si>
    <t>30+48</t>
  </si>
  <si>
    <t>Людина і світ</t>
  </si>
  <si>
    <t>Інформатика</t>
  </si>
  <si>
    <t>Культурологія*</t>
  </si>
  <si>
    <t>Економічна теорія*</t>
  </si>
  <si>
    <t>Курси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</si>
  <si>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</si>
  <si>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</si>
  <si>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</si>
  <si>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</si>
  <si>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</si>
  <si>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</si>
  <si>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</si>
  <si>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</si>
  <si>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</si>
  <si>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</si>
  <si>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</si>
  <si>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</si>
  <si>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Теоретичне навчання</t>
  </si>
  <si>
    <t>Практики</t>
  </si>
  <si>
    <t>Державні атестації</t>
  </si>
  <si>
    <t>Каніцкули та святкові</t>
  </si>
  <si>
    <t>Всього тижнів у навчальному році</t>
  </si>
  <si>
    <t>навчальна</t>
  </si>
  <si>
    <t>технологічна</t>
  </si>
  <si>
    <t>переддипломна</t>
  </si>
  <si>
    <t>Да</t>
  </si>
  <si>
    <t>Е</t>
  </si>
  <si>
    <t>С</t>
  </si>
  <si>
    <t>Ум</t>
  </si>
  <si>
    <t>Ув</t>
  </si>
  <si>
    <t>Пд</t>
  </si>
  <si>
    <t>Уа</t>
  </si>
  <si>
    <t>Правознавство*</t>
  </si>
  <si>
    <t>1</t>
  </si>
  <si>
    <t xml:space="preserve"> Загальноосвітній цикл</t>
  </si>
  <si>
    <t>Вища математика</t>
  </si>
  <si>
    <t>Теорія ймовірності та математична статистика</t>
  </si>
  <si>
    <t>Алгоритми і методи обчислень</t>
  </si>
  <si>
    <t>Комп`ютерна логіка</t>
  </si>
  <si>
    <t>Дискретна математика</t>
  </si>
  <si>
    <t>Інженерна  графіка</t>
  </si>
  <si>
    <t>Комп`ютерна графіка</t>
  </si>
  <si>
    <t>Цикл професійної та практичної підготовки</t>
  </si>
  <si>
    <t>Комп’ютерна схемотехніка</t>
  </si>
  <si>
    <t>Операційні системи</t>
  </si>
  <si>
    <t>Організація баз даних</t>
  </si>
  <si>
    <t>Навчальна комп`ютерна практика (ЦМС й програмув)</t>
  </si>
  <si>
    <t xml:space="preserve">Екзаменів </t>
  </si>
  <si>
    <t xml:space="preserve">Фізична культура </t>
  </si>
  <si>
    <t>04</t>
  </si>
  <si>
    <t>практичні</t>
  </si>
  <si>
    <t>курсових робіт</t>
  </si>
  <si>
    <t>курсових проектів</t>
  </si>
  <si>
    <t>Всього за циклом 04:  50+4екз+12,5=66,5</t>
  </si>
  <si>
    <t xml:space="preserve"> Географія</t>
  </si>
  <si>
    <t>З/К</t>
  </si>
  <si>
    <t>Навчальний обсяг</t>
  </si>
  <si>
    <t>Інтеграція</t>
  </si>
  <si>
    <t>Да/</t>
  </si>
  <si>
    <t>1*</t>
  </si>
  <si>
    <t>Астрономія</t>
  </si>
  <si>
    <t>аудиторних</t>
  </si>
  <si>
    <t>0.01</t>
  </si>
  <si>
    <t>0.02</t>
  </si>
  <si>
    <t>0.03</t>
  </si>
  <si>
    <t>0.04</t>
  </si>
  <si>
    <t>0.05</t>
  </si>
  <si>
    <t>0.06</t>
  </si>
  <si>
    <t>0.07</t>
  </si>
  <si>
    <t>0.08</t>
  </si>
  <si>
    <t>0.09</t>
  </si>
  <si>
    <t>0.10</t>
  </si>
  <si>
    <t>0.11</t>
  </si>
  <si>
    <t>0.12</t>
  </si>
  <si>
    <t>0.13</t>
  </si>
  <si>
    <t>0.14</t>
  </si>
  <si>
    <t>0.15</t>
  </si>
  <si>
    <t>0.16</t>
  </si>
  <si>
    <t>0.17</t>
  </si>
  <si>
    <t>0.18</t>
  </si>
  <si>
    <t>0.19</t>
  </si>
  <si>
    <t>0.20</t>
  </si>
  <si>
    <t>0.21</t>
  </si>
  <si>
    <t>Художня культура*</t>
  </si>
  <si>
    <t>Економіка*</t>
  </si>
  <si>
    <t>Технологія*</t>
  </si>
  <si>
    <t>Екологія *</t>
  </si>
  <si>
    <t>2.08*</t>
  </si>
  <si>
    <t>3.1.01</t>
  </si>
  <si>
    <t>3.1.02</t>
  </si>
  <si>
    <t>3.1.03</t>
  </si>
  <si>
    <t>3.1.04</t>
  </si>
  <si>
    <t>3.1.05</t>
  </si>
  <si>
    <t>3.1.06</t>
  </si>
  <si>
    <t>3.1.07</t>
  </si>
  <si>
    <t>3.1.08</t>
  </si>
  <si>
    <t>3.1.09</t>
  </si>
  <si>
    <t>3.1.10</t>
  </si>
  <si>
    <t>3.1.11</t>
  </si>
  <si>
    <t>3.1.12</t>
  </si>
  <si>
    <t xml:space="preserve">Програмування </t>
  </si>
  <si>
    <t>Архітектура комп`ютерів</t>
  </si>
  <si>
    <t>Основи програмної інженерії</t>
  </si>
  <si>
    <t>Навчальна електро-радіомонтажна  практика  ( в майстернях )</t>
  </si>
  <si>
    <t>3.2.1</t>
  </si>
  <si>
    <t>Виробнича технологічна практика</t>
  </si>
  <si>
    <t>№ з/п (шифр ОПП)</t>
  </si>
  <si>
    <t>5. ПЛАН НАВЧАЛЬНОГО ПРОЦЕСУ</t>
  </si>
  <si>
    <t>Назва навчальної дисципліни</t>
  </si>
  <si>
    <t>Курсові</t>
  </si>
  <si>
    <t>проекти</t>
  </si>
  <si>
    <t>роботи</t>
  </si>
  <si>
    <t>Кількість кредитів   ЕSTC</t>
  </si>
  <si>
    <t>Всього :   18+1=19</t>
  </si>
  <si>
    <t>Всього :   22,7+2,5=25,2</t>
  </si>
  <si>
    <t>лабораторні</t>
  </si>
  <si>
    <t>лекції</t>
  </si>
  <si>
    <t>Розподіл кредитів ECTS за курсами  та  семестрами</t>
  </si>
  <si>
    <t>Кількість тижнів в семестрі</t>
  </si>
  <si>
    <t>Семестри</t>
  </si>
  <si>
    <t>Гуманітарні та соціально-економічні дисципліни</t>
  </si>
  <si>
    <t xml:space="preserve"> Дисципліни математичної,  природничо-наукової (фундаментальної) підготовки</t>
  </si>
  <si>
    <t>Дисципліни професійної та практичної підготовки</t>
  </si>
  <si>
    <t>4.1 Дисципліни професійної  підготовки</t>
  </si>
  <si>
    <t>Дисципліни самостійного вибору навчального закладу</t>
  </si>
  <si>
    <t xml:space="preserve">Всього за вибірковою частиною </t>
  </si>
  <si>
    <t>Всього за нормативною частиною ОПП</t>
  </si>
  <si>
    <t>Всього за ОПП</t>
  </si>
  <si>
    <t>Загальна кількість:</t>
  </si>
  <si>
    <t>2*</t>
  </si>
  <si>
    <t>3*</t>
  </si>
  <si>
    <t>8*</t>
  </si>
  <si>
    <t>Курсове проектування</t>
  </si>
  <si>
    <t>01</t>
  </si>
  <si>
    <t>03</t>
  </si>
  <si>
    <t>02. Цикл математичної,  природничо-наукової підготовки</t>
  </si>
  <si>
    <t>3.2.2</t>
  </si>
  <si>
    <t>3.2.3</t>
  </si>
  <si>
    <t>3.2.4</t>
  </si>
  <si>
    <t>3.2.5</t>
  </si>
  <si>
    <t>4.1</t>
  </si>
  <si>
    <t>02</t>
  </si>
  <si>
    <t>3.2.6</t>
  </si>
  <si>
    <t>4.2</t>
  </si>
  <si>
    <t>00</t>
  </si>
  <si>
    <t>3,1</t>
  </si>
  <si>
    <t>3.2</t>
  </si>
  <si>
    <t xml:space="preserve"> Практична підготовка</t>
  </si>
  <si>
    <t>Вибіркові навчальні дисципліни :</t>
  </si>
  <si>
    <t>Пт</t>
  </si>
  <si>
    <t>Утг</t>
  </si>
  <si>
    <t>Англійська мова (за професійним спрямуванням)</t>
  </si>
  <si>
    <t xml:space="preserve"> Основи менеджмента та маркетинга</t>
  </si>
  <si>
    <r>
      <t xml:space="preserve">Основи мікроелектроніки та радіоелектроніки </t>
    </r>
    <r>
      <rPr>
        <sz val="9"/>
        <color indexed="10"/>
        <rFont val="Times New Roman"/>
        <family val="1"/>
        <charset val="204"/>
      </rPr>
      <t>та вимірювання</t>
    </r>
  </si>
  <si>
    <t xml:space="preserve">Основи метрології, стандартизації та взаємозамінюваності </t>
  </si>
  <si>
    <t>ка</t>
  </si>
  <si>
    <t>и</t>
  </si>
  <si>
    <t>Дисциплін</t>
  </si>
  <si>
    <t>Історія України (заг/о)</t>
  </si>
  <si>
    <t>Фізика (заг/о)</t>
  </si>
  <si>
    <t>Хімія** (заг/о)</t>
  </si>
  <si>
    <t>Е/К</t>
  </si>
  <si>
    <t>Зарубіжна література</t>
  </si>
  <si>
    <t>ЕКЗАМЕНИ У СЕМЕСТРІ</t>
  </si>
  <si>
    <t xml:space="preserve">ідка </t>
  </si>
  <si>
    <t>Основи охорони праці. В галузі</t>
  </si>
  <si>
    <t>Ук</t>
  </si>
  <si>
    <t>Екзаменаційна сесія (заліковий тиждень)</t>
  </si>
  <si>
    <t>група</t>
  </si>
  <si>
    <t>Ус</t>
  </si>
  <si>
    <t>Ус-слюсарна</t>
  </si>
  <si>
    <t>Ум - ел/монтажна</t>
  </si>
  <si>
    <t>Ув - Виробнича</t>
  </si>
  <si>
    <t>Умп - на присвоення</t>
  </si>
  <si>
    <t>Утг - ТГ і ЗЗТ</t>
  </si>
  <si>
    <t>Ук - ЦМС і Програмув</t>
  </si>
  <si>
    <t>Уа - АСУЗТ</t>
  </si>
  <si>
    <t>к*-контингент</t>
  </si>
  <si>
    <t>т*-тижнів</t>
  </si>
  <si>
    <t>т*</t>
  </si>
  <si>
    <t>к*</t>
  </si>
  <si>
    <t>Пн</t>
  </si>
  <si>
    <t>зн</t>
  </si>
  <si>
    <t>чс</t>
  </si>
  <si>
    <t>курси</t>
  </si>
  <si>
    <t>святкові</t>
  </si>
  <si>
    <t>пропадуть</t>
  </si>
  <si>
    <t>Узгоджено</t>
  </si>
  <si>
    <t>Затверджую</t>
  </si>
  <si>
    <t>Директор коледжу                              М.Ф. Зінченко</t>
  </si>
  <si>
    <t>Голова ПК</t>
  </si>
  <si>
    <t>Я.В. Мальцева</t>
  </si>
  <si>
    <t xml:space="preserve"> Графік</t>
  </si>
  <si>
    <t>Узв</t>
  </si>
  <si>
    <t>3-К</t>
  </si>
  <si>
    <t>1 семестр</t>
  </si>
  <si>
    <t>28 червня</t>
  </si>
  <si>
    <t>29 червня</t>
  </si>
  <si>
    <t>(10)</t>
  </si>
  <si>
    <t>25-</t>
  </si>
  <si>
    <t>Вс</t>
  </si>
  <si>
    <t>Сб</t>
  </si>
  <si>
    <t>1Курс</t>
  </si>
  <si>
    <t>Пт- пракктика технологічна</t>
  </si>
  <si>
    <t>Пд- практика переддипломна</t>
  </si>
  <si>
    <t>У -практика навчальна</t>
  </si>
  <si>
    <t>Утг-практика ТЗЗТ</t>
  </si>
  <si>
    <t>Ум - в майстернях</t>
  </si>
  <si>
    <t xml:space="preserve">Ув - на виробництві </t>
  </si>
  <si>
    <t>"- теоретичне навчання</t>
  </si>
  <si>
    <t>К-канікули</t>
  </si>
  <si>
    <t>З- заліковий тиждень</t>
  </si>
  <si>
    <t xml:space="preserve">Е - екзамени </t>
  </si>
  <si>
    <t>Да - державна атестація</t>
  </si>
  <si>
    <t>Розклад на "С"</t>
  </si>
  <si>
    <t>01 травня</t>
  </si>
  <si>
    <t>08 червня</t>
  </si>
  <si>
    <t>08 березня</t>
  </si>
  <si>
    <t>09 травня</t>
  </si>
  <si>
    <t>07 червня</t>
  </si>
  <si>
    <t>С - тиждень роботи за розкладом світкових днів</t>
  </si>
  <si>
    <t>*Позначення</t>
  </si>
  <si>
    <t>Земськов М.В.</t>
  </si>
  <si>
    <t>Кисельова А.М.</t>
  </si>
  <si>
    <t>Дяговець Є.С.</t>
  </si>
  <si>
    <t>Дяговець О.В.</t>
  </si>
  <si>
    <t>Кравченко Т.М.</t>
  </si>
  <si>
    <t>Тахтарова І.А.</t>
  </si>
  <si>
    <t>Говорунов Є.О.</t>
  </si>
  <si>
    <t>Фесенко О.В.</t>
  </si>
  <si>
    <t>Забара І.А.</t>
  </si>
  <si>
    <t>Асаул М.А.</t>
  </si>
  <si>
    <t>Брюханов О.В</t>
  </si>
  <si>
    <t>Говорунов Є.О./Фесенко</t>
  </si>
  <si>
    <t>25.декабря</t>
  </si>
  <si>
    <t>ср</t>
  </si>
  <si>
    <t>2 травня</t>
  </si>
  <si>
    <t>ПН</t>
  </si>
  <si>
    <t>3 травня</t>
  </si>
  <si>
    <t>10 травня</t>
  </si>
  <si>
    <t>Чс</t>
  </si>
  <si>
    <t>С/К</t>
  </si>
  <si>
    <t>С/Е</t>
  </si>
  <si>
    <t>"30"</t>
  </si>
  <si>
    <t>"23"</t>
  </si>
  <si>
    <t>"22"</t>
  </si>
  <si>
    <t>11 січня 2021</t>
  </si>
  <si>
    <t>12 січня 2021</t>
  </si>
  <si>
    <t>13 січня 2021</t>
  </si>
  <si>
    <t>14 січня 2021</t>
  </si>
  <si>
    <t>4-Е</t>
  </si>
  <si>
    <t>4-А</t>
  </si>
  <si>
    <t>4-ОП</t>
  </si>
  <si>
    <t>за датою закінчення</t>
  </si>
  <si>
    <t>з 25 по 03 включно (кількість днів) для груп заочної форми навчання</t>
  </si>
  <si>
    <r>
      <rPr>
        <i/>
        <sz val="8"/>
        <rFont val="Times New Roman"/>
        <family val="1"/>
        <charset val="204"/>
      </rPr>
      <t>"30",  "23"</t>
    </r>
    <r>
      <rPr>
        <sz val="8"/>
        <rFont val="Times New Roman"/>
        <family val="1"/>
        <charset val="204"/>
      </rPr>
      <t xml:space="preserve"> -- дата останього дня занять включно</t>
    </r>
  </si>
  <si>
    <t>4курс</t>
  </si>
  <si>
    <t>Чт</t>
  </si>
  <si>
    <t>Заступник директора з НР                                                           О.М. Щитинський</t>
  </si>
  <si>
    <t xml:space="preserve"> освітнього процесу в Бахмутському коледжі транспортної інфраструктури у 2021-2022н.р.</t>
  </si>
  <si>
    <t>30-31 вересня</t>
  </si>
  <si>
    <t>сб</t>
  </si>
  <si>
    <t>Пн-вт</t>
  </si>
  <si>
    <t>Зн</t>
  </si>
  <si>
    <t>Пн1</t>
  </si>
  <si>
    <t>Пн2</t>
  </si>
  <si>
    <t>Пн3</t>
  </si>
  <si>
    <t>Пн4</t>
  </si>
  <si>
    <t>10 січня 2021</t>
  </si>
  <si>
    <t>"15"</t>
  </si>
  <si>
    <t>"29"</t>
  </si>
  <si>
    <t>Морхова С.М.</t>
  </si>
  <si>
    <r>
      <t xml:space="preserve">протокол № </t>
    </r>
    <r>
      <rPr>
        <b/>
        <i/>
        <sz val="12"/>
        <rFont val="Times New Roman"/>
        <family val="1"/>
        <charset val="204"/>
      </rPr>
      <t xml:space="preserve">06 </t>
    </r>
    <r>
      <rPr>
        <sz val="12"/>
        <rFont val="Times New Roman"/>
        <family val="1"/>
        <charset val="204"/>
      </rPr>
      <t xml:space="preserve">  від  </t>
    </r>
    <r>
      <rPr>
        <b/>
        <i/>
        <sz val="12"/>
        <rFont val="Times New Roman"/>
        <family val="1"/>
        <charset val="204"/>
      </rPr>
      <t>27 .08.2021</t>
    </r>
    <r>
      <rPr>
        <sz val="12"/>
        <rFont val="Times New Roman"/>
        <family val="1"/>
        <charset val="204"/>
      </rPr>
      <t>р</t>
    </r>
  </si>
  <si>
    <r>
      <t xml:space="preserve"> </t>
    </r>
    <r>
      <rPr>
        <b/>
        <i/>
        <sz val="12"/>
        <rFont val="Times New Roman"/>
        <family val="1"/>
        <charset val="204"/>
      </rPr>
      <t>28   серпня 2021</t>
    </r>
    <r>
      <rPr>
        <sz val="12"/>
        <rFont val="Times New Roman"/>
        <family val="1"/>
        <charset val="204"/>
      </rPr>
      <t xml:space="preserve"> р.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</si>
</sst>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4">
    <font>
      <sz val="10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family val="2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indexed="10"/>
      <name val="Cambria"/>
      <family val="1"/>
      <charset val="204"/>
    </font>
    <font>
      <sz val="8"/>
      <name val="Times New Roman"/>
      <family val="1"/>
      <charset val="204"/>
    </font>
    <font>
      <sz val="8"/>
      <name val="Arial Cyr"/>
      <family val="2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6"/>
      <name val="Times New Roman"/>
      <family val="1"/>
      <charset val="204"/>
    </font>
    <font>
      <sz val="7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7"/>
      <name val="Arial Cyr"/>
      <family val="2"/>
      <charset val="204"/>
    </font>
    <font>
      <b/>
      <sz val="10"/>
      <color indexed="10"/>
      <name val="Times New Roman"/>
      <family val="1"/>
      <charset val="204"/>
    </font>
    <font>
      <sz val="9"/>
      <color indexed="10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9"/>
      <color indexed="17"/>
      <name val="Times New Roman"/>
      <family val="1"/>
      <charset val="204"/>
    </font>
    <font>
      <sz val="9"/>
      <color rgb="FF00B050"/>
      <name val="Times New Roman"/>
      <family val="1"/>
      <charset val="204"/>
    </font>
    <font>
      <b/>
      <sz val="9"/>
      <color indexed="1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Arial Cyr"/>
      <charset val="204"/>
    </font>
    <font>
      <b/>
      <i/>
      <sz val="7"/>
      <name val="Times New Roman"/>
      <family val="1"/>
      <charset val="204"/>
    </font>
    <font>
      <b/>
      <sz val="18"/>
      <name val="Times New Roman"/>
      <family val="1"/>
      <charset val="204"/>
    </font>
    <font>
      <sz val="12"/>
      <name val="Arial Cyr"/>
      <charset val="204"/>
    </font>
    <font>
      <i/>
      <sz val="12"/>
      <name val="Times New Roman"/>
      <family val="1"/>
      <charset val="204"/>
    </font>
    <font>
      <sz val="10"/>
      <name val="Arial Cyr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8"/>
      <name val="Arial Cyr"/>
      <charset val="204"/>
    </font>
    <font>
      <b/>
      <sz val="12"/>
      <name val="Times New Roman"/>
      <family val="1"/>
      <charset val="204"/>
    </font>
    <font>
      <b/>
      <i/>
      <sz val="10"/>
      <name val="Arial Cyr"/>
      <charset val="204"/>
    </font>
    <font>
      <sz val="10"/>
      <color rgb="FF002060"/>
      <name val="Times New Roman"/>
      <family val="1"/>
      <charset val="204"/>
    </font>
    <font>
      <b/>
      <sz val="10"/>
      <color rgb="FF002060"/>
      <name val="Times New Roman"/>
      <family val="1"/>
      <charset val="204"/>
    </font>
    <font>
      <sz val="10"/>
      <color rgb="FF002060"/>
      <name val="Arial Cyr"/>
      <charset val="204"/>
    </font>
    <font>
      <sz val="9"/>
      <color rgb="FF002060"/>
      <name val="Times New Roman"/>
      <family val="1"/>
      <charset val="204"/>
    </font>
    <font>
      <sz val="8"/>
      <color rgb="FF002060"/>
      <name val="Times New Roman"/>
      <family val="1"/>
      <charset val="204"/>
    </font>
    <font>
      <b/>
      <sz val="9"/>
      <color rgb="FF002060"/>
      <name val="Times New Roman"/>
      <family val="1"/>
      <charset val="204"/>
    </font>
    <font>
      <i/>
      <sz val="10"/>
      <color rgb="FF002060"/>
      <name val="Times New Roman"/>
      <family val="1"/>
      <charset val="204"/>
    </font>
    <font>
      <i/>
      <sz val="8"/>
      <color rgb="FF002060"/>
      <name val="Times New Roman"/>
      <family val="1"/>
      <charset val="204"/>
    </font>
    <font>
      <b/>
      <i/>
      <sz val="12"/>
      <color rgb="FF002060"/>
      <name val="Times New Roman"/>
      <family val="1"/>
      <charset val="204"/>
    </font>
    <font>
      <b/>
      <i/>
      <sz val="8"/>
      <name val="Arial Cyr"/>
      <charset val="1"/>
    </font>
    <font>
      <i/>
      <sz val="8"/>
      <color theme="3" tint="0.59999389629810485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9E743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-0.249977111117893"/>
        <bgColor indexed="64"/>
      </patternFill>
    </fill>
  </fills>
  <borders count="7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2" fontId="2" fillId="2" borderId="0"/>
    <xf numFmtId="2" fontId="3" fillId="2" borderId="0" applyFont="0" applyFill="0" applyBorder="0" applyAlignment="0"/>
    <xf numFmtId="0" fontId="8" fillId="2" borderId="0" applyFill="0" applyProtection="0"/>
  </cellStyleXfs>
  <cellXfs count="707">
    <xf numFmtId="0" fontId="0" fillId="0" borderId="0" xfId="0"/>
    <xf numFmtId="0" fontId="2" fillId="0" borderId="0" xfId="0" applyFont="1" applyBorder="1"/>
    <xf numFmtId="0" fontId="3" fillId="0" borderId="0" xfId="0" applyFont="1"/>
    <xf numFmtId="0" fontId="3" fillId="0" borderId="0" xfId="0" applyFont="1" applyBorder="1"/>
    <xf numFmtId="0" fontId="7" fillId="0" borderId="0" xfId="0" applyFont="1"/>
    <xf numFmtId="0" fontId="7" fillId="0" borderId="0" xfId="0" applyFont="1" applyBorder="1"/>
    <xf numFmtId="0" fontId="2" fillId="2" borderId="0" xfId="0" applyFont="1" applyFill="1" applyBorder="1"/>
    <xf numFmtId="0" fontId="1" fillId="0" borderId="2" xfId="0" applyFont="1" applyBorder="1"/>
    <xf numFmtId="49" fontId="3" fillId="0" borderId="0" xfId="0" applyNumberFormat="1" applyFont="1"/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/>
    <xf numFmtId="0" fontId="2" fillId="3" borderId="0" xfId="0" applyFont="1" applyFill="1" applyBorder="1"/>
    <xf numFmtId="0" fontId="3" fillId="2" borderId="0" xfId="0" applyFont="1" applyFill="1" applyBorder="1"/>
    <xf numFmtId="0" fontId="3" fillId="2" borderId="0" xfId="0" applyFont="1" applyFill="1"/>
    <xf numFmtId="0" fontId="5" fillId="2" borderId="0" xfId="0" applyFont="1" applyFill="1" applyBorder="1" applyAlignment="1">
      <alignment horizontal="left" wrapText="1"/>
    </xf>
    <xf numFmtId="0" fontId="8" fillId="2" borderId="0" xfId="0" applyFont="1" applyFill="1" applyBorder="1" applyAlignment="1">
      <alignment horizontal="left" wrapText="1"/>
    </xf>
    <xf numFmtId="0" fontId="8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center" wrapText="1"/>
    </xf>
    <xf numFmtId="0" fontId="11" fillId="2" borderId="0" xfId="0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8" fillId="2" borderId="2" xfId="0" applyFont="1" applyFill="1" applyBorder="1" applyAlignment="1">
      <alignment horizontal="left" wrapText="1"/>
    </xf>
    <xf numFmtId="0" fontId="8" fillId="3" borderId="2" xfId="0" applyFont="1" applyFill="1" applyBorder="1" applyAlignment="1">
      <alignment horizontal="left" wrapText="1"/>
    </xf>
    <xf numFmtId="0" fontId="9" fillId="0" borderId="0" xfId="0" applyFont="1" applyBorder="1"/>
    <xf numFmtId="0" fontId="2" fillId="4" borderId="0" xfId="0" applyFont="1" applyFill="1" applyBorder="1"/>
    <xf numFmtId="0" fontId="5" fillId="2" borderId="2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horizontal="center" wrapText="1"/>
    </xf>
    <xf numFmtId="0" fontId="3" fillId="2" borderId="2" xfId="0" applyFont="1" applyFill="1" applyBorder="1"/>
    <xf numFmtId="0" fontId="1" fillId="2" borderId="2" xfId="0" applyFont="1" applyFill="1" applyBorder="1"/>
    <xf numFmtId="0" fontId="1" fillId="2" borderId="22" xfId="0" applyFont="1" applyFill="1" applyBorder="1"/>
    <xf numFmtId="0" fontId="3" fillId="0" borderId="2" xfId="0" applyFont="1" applyBorder="1"/>
    <xf numFmtId="0" fontId="1" fillId="0" borderId="22" xfId="0" applyFont="1" applyBorder="1"/>
    <xf numFmtId="0" fontId="5" fillId="2" borderId="4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9" fillId="0" borderId="0" xfId="0" applyFont="1"/>
    <xf numFmtId="0" fontId="0" fillId="12" borderId="0" xfId="0" applyFill="1"/>
    <xf numFmtId="0" fontId="4" fillId="12" borderId="45" xfId="0" applyFont="1" applyFill="1" applyBorder="1" applyAlignment="1">
      <alignment horizontal="center"/>
    </xf>
    <xf numFmtId="0" fontId="4" fillId="12" borderId="22" xfId="0" applyFont="1" applyFill="1" applyBorder="1" applyAlignment="1">
      <alignment horizontal="center"/>
    </xf>
    <xf numFmtId="0" fontId="4" fillId="17" borderId="59" xfId="0" applyFont="1" applyFill="1" applyBorder="1" applyAlignment="1">
      <alignment horizontal="center" vertical="center" wrapText="1"/>
    </xf>
    <xf numFmtId="0" fontId="8" fillId="2" borderId="55" xfId="0" applyFont="1" applyFill="1" applyBorder="1" applyAlignment="1">
      <alignment horizontal="center" vertical="center" wrapText="1"/>
    </xf>
    <xf numFmtId="0" fontId="4" fillId="19" borderId="37" xfId="0" applyFont="1" applyFill="1" applyBorder="1" applyAlignment="1">
      <alignment horizontal="center" vertical="center" wrapText="1"/>
    </xf>
    <xf numFmtId="0" fontId="11" fillId="19" borderId="46" xfId="0" applyFont="1" applyFill="1" applyBorder="1" applyAlignment="1">
      <alignment horizontal="center" vertical="center" wrapText="1"/>
    </xf>
    <xf numFmtId="0" fontId="11" fillId="19" borderId="46" xfId="0" applyFont="1" applyFill="1" applyBorder="1" applyAlignment="1">
      <alignment horizontal="center" vertical="center"/>
    </xf>
    <xf numFmtId="0" fontId="2" fillId="13" borderId="0" xfId="0" applyFont="1" applyFill="1" applyBorder="1"/>
    <xf numFmtId="0" fontId="20" fillId="12" borderId="0" xfId="0" applyFont="1" applyFill="1" applyBorder="1" applyAlignment="1">
      <alignment horizontal="center"/>
    </xf>
    <xf numFmtId="0" fontId="8" fillId="12" borderId="28" xfId="0" applyFont="1" applyFill="1" applyBorder="1" applyAlignment="1">
      <alignment horizontal="center"/>
    </xf>
    <xf numFmtId="0" fontId="8" fillId="12" borderId="50" xfId="0" applyFont="1" applyFill="1" applyBorder="1" applyAlignment="1">
      <alignment horizontal="center"/>
    </xf>
    <xf numFmtId="0" fontId="8" fillId="12" borderId="39" xfId="0" applyFont="1" applyFill="1" applyBorder="1" applyAlignment="1">
      <alignment horizontal="center"/>
    </xf>
    <xf numFmtId="0" fontId="8" fillId="12" borderId="40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64" fontId="3" fillId="0" borderId="0" xfId="0" applyNumberFormat="1" applyFont="1"/>
    <xf numFmtId="164" fontId="2" fillId="0" borderId="0" xfId="0" applyNumberFormat="1" applyFont="1" applyBorder="1"/>
    <xf numFmtId="164" fontId="4" fillId="2" borderId="3" xfId="0" applyNumberFormat="1" applyFont="1" applyFill="1" applyBorder="1" applyAlignment="1">
      <alignment horizontal="center" vertical="center" textRotation="90" wrapText="1"/>
    </xf>
    <xf numFmtId="164" fontId="3" fillId="0" borderId="0" xfId="0" applyNumberFormat="1" applyFont="1" applyBorder="1"/>
    <xf numFmtId="164" fontId="11" fillId="2" borderId="8" xfId="0" applyNumberFormat="1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8" fillId="2" borderId="54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49" fontId="9" fillId="0" borderId="0" xfId="0" applyNumberFormat="1" applyFont="1"/>
    <xf numFmtId="49" fontId="8" fillId="0" borderId="0" xfId="0" applyNumberFormat="1" applyFont="1" applyBorder="1" applyAlignment="1">
      <alignment horizontal="center" vertical="center"/>
    </xf>
    <xf numFmtId="49" fontId="8" fillId="2" borderId="4" xfId="0" applyNumberFormat="1" applyFont="1" applyFill="1" applyBorder="1" applyAlignment="1">
      <alignment horizontal="center" vertical="center" wrapText="1"/>
    </xf>
    <xf numFmtId="164" fontId="11" fillId="2" borderId="8" xfId="0" applyNumberFormat="1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8" fillId="12" borderId="0" xfId="0" applyFont="1" applyFill="1" applyBorder="1" applyAlignment="1">
      <alignment horizontal="center"/>
    </xf>
    <xf numFmtId="0" fontId="4" fillId="12" borderId="53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 wrapText="1"/>
    </xf>
    <xf numFmtId="0" fontId="11" fillId="2" borderId="9" xfId="0" applyFont="1" applyFill="1" applyBorder="1" applyAlignment="1">
      <alignment horizontal="center" wrapText="1"/>
    </xf>
    <xf numFmtId="0" fontId="11" fillId="2" borderId="39" xfId="0" applyFont="1" applyFill="1" applyBorder="1" applyAlignment="1">
      <alignment horizontal="center" wrapText="1"/>
    </xf>
    <xf numFmtId="1" fontId="15" fillId="2" borderId="4" xfId="0" applyNumberFormat="1" applyFont="1" applyFill="1" applyBorder="1" applyAlignment="1">
      <alignment horizontal="center" vertical="center" wrapText="1"/>
    </xf>
    <xf numFmtId="1" fontId="15" fillId="2" borderId="6" xfId="0" applyNumberFormat="1" applyFont="1" applyFill="1" applyBorder="1" applyAlignment="1">
      <alignment horizontal="center" vertical="center" wrapText="1"/>
    </xf>
    <xf numFmtId="1" fontId="15" fillId="2" borderId="3" xfId="0" applyNumberFormat="1" applyFont="1" applyFill="1" applyBorder="1" applyAlignment="1">
      <alignment horizontal="center" vertical="center" wrapText="1"/>
    </xf>
    <xf numFmtId="1" fontId="15" fillId="2" borderId="54" xfId="0" applyNumberFormat="1" applyFont="1" applyFill="1" applyBorder="1" applyAlignment="1">
      <alignment horizontal="center" vertical="center" wrapText="1"/>
    </xf>
    <xf numFmtId="1" fontId="14" fillId="2" borderId="5" xfId="0" applyNumberFormat="1" applyFont="1" applyFill="1" applyBorder="1" applyAlignment="1">
      <alignment horizontal="center" vertical="center" wrapText="1"/>
    </xf>
    <xf numFmtId="164" fontId="11" fillId="2" borderId="8" xfId="0" applyNumberFormat="1" applyFont="1" applyFill="1" applyBorder="1" applyAlignment="1">
      <alignment horizontal="center" wrapText="1"/>
    </xf>
    <xf numFmtId="164" fontId="24" fillId="2" borderId="10" xfId="0" applyNumberFormat="1" applyFont="1" applyFill="1" applyBorder="1" applyAlignment="1">
      <alignment horizontal="center" wrapText="1"/>
    </xf>
    <xf numFmtId="0" fontId="11" fillId="19" borderId="51" xfId="0" applyFont="1" applyFill="1" applyBorder="1" applyAlignment="1">
      <alignment horizontal="center" vertical="center" wrapText="1"/>
    </xf>
    <xf numFmtId="0" fontId="11" fillId="18" borderId="8" xfId="0" applyFont="1" applyFill="1" applyBorder="1" applyAlignment="1">
      <alignment horizontal="center" wrapText="1"/>
    </xf>
    <xf numFmtId="164" fontId="11" fillId="2" borderId="10" xfId="0" applyNumberFormat="1" applyFont="1" applyFill="1" applyBorder="1" applyAlignment="1">
      <alignment horizontal="center" wrapText="1"/>
    </xf>
    <xf numFmtId="49" fontId="11" fillId="2" borderId="47" xfId="0" applyNumberFormat="1" applyFont="1" applyFill="1" applyBorder="1" applyAlignment="1">
      <alignment horizontal="center" vertical="center"/>
    </xf>
    <xf numFmtId="0" fontId="11" fillId="2" borderId="39" xfId="0" applyFont="1" applyFill="1" applyBorder="1" applyAlignment="1">
      <alignment horizontal="center" vertical="center" wrapText="1"/>
    </xf>
    <xf numFmtId="0" fontId="11" fillId="23" borderId="9" xfId="0" applyFont="1" applyFill="1" applyBorder="1" applyAlignment="1">
      <alignment horizontal="center" vertical="center" wrapText="1"/>
    </xf>
    <xf numFmtId="164" fontId="25" fillId="13" borderId="8" xfId="0" applyNumberFormat="1" applyFont="1" applyFill="1" applyBorder="1" applyAlignment="1">
      <alignment horizontal="center" vertical="center" wrapText="1"/>
    </xf>
    <xf numFmtId="164" fontId="11" fillId="2" borderId="10" xfId="0" applyNumberFormat="1" applyFont="1" applyFill="1" applyBorder="1" applyAlignment="1">
      <alignment horizontal="center" vertical="center" wrapText="1"/>
    </xf>
    <xf numFmtId="0" fontId="11" fillId="18" borderId="8" xfId="0" applyFont="1" applyFill="1" applyBorder="1" applyAlignment="1">
      <alignment horizontal="center" vertical="center" wrapText="1"/>
    </xf>
    <xf numFmtId="164" fontId="11" fillId="0" borderId="8" xfId="0" applyNumberFormat="1" applyFont="1" applyFill="1" applyBorder="1" applyAlignment="1">
      <alignment horizontal="center" vertical="center" wrapText="1"/>
    </xf>
    <xf numFmtId="0" fontId="26" fillId="18" borderId="8" xfId="0" applyFont="1" applyFill="1" applyBorder="1" applyAlignment="1">
      <alignment horizontal="center" vertical="center" wrapText="1"/>
    </xf>
    <xf numFmtId="0" fontId="11" fillId="3" borderId="39" xfId="0" applyFont="1" applyFill="1" applyBorder="1" applyAlignment="1">
      <alignment horizontal="center" vertical="center" wrapText="1"/>
    </xf>
    <xf numFmtId="164" fontId="11" fillId="13" borderId="8" xfId="0" applyNumberFormat="1" applyFont="1" applyFill="1" applyBorder="1" applyAlignment="1">
      <alignment horizontal="center" vertical="center" wrapText="1"/>
    </xf>
    <xf numFmtId="164" fontId="11" fillId="16" borderId="8" xfId="0" applyNumberFormat="1" applyFont="1" applyFill="1" applyBorder="1" applyAlignment="1">
      <alignment horizontal="center" vertical="center" wrapText="1"/>
    </xf>
    <xf numFmtId="0" fontId="11" fillId="7" borderId="39" xfId="0" applyFont="1" applyFill="1" applyBorder="1" applyAlignment="1">
      <alignment horizontal="center" vertical="center" wrapText="1"/>
    </xf>
    <xf numFmtId="0" fontId="11" fillId="7" borderId="10" xfId="0" applyFont="1" applyFill="1" applyBorder="1" applyAlignment="1">
      <alignment horizontal="center" vertical="center" wrapText="1"/>
    </xf>
    <xf numFmtId="0" fontId="11" fillId="7" borderId="9" xfId="0" applyFont="1" applyFill="1" applyBorder="1" applyAlignment="1">
      <alignment horizontal="center" vertical="center" wrapText="1"/>
    </xf>
    <xf numFmtId="164" fontId="10" fillId="8" borderId="8" xfId="0" applyNumberFormat="1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 wrapText="1"/>
    </xf>
    <xf numFmtId="0" fontId="11" fillId="18" borderId="8" xfId="0" applyFont="1" applyFill="1" applyBorder="1" applyAlignment="1">
      <alignment horizontal="center" vertical="center"/>
    </xf>
    <xf numFmtId="0" fontId="11" fillId="4" borderId="39" xfId="0" applyFont="1" applyFill="1" applyBorder="1" applyAlignment="1">
      <alignment horizontal="center" vertical="center" wrapText="1"/>
    </xf>
    <xf numFmtId="164" fontId="10" fillId="3" borderId="8" xfId="0" applyNumberFormat="1" applyFont="1" applyFill="1" applyBorder="1" applyAlignment="1">
      <alignment horizontal="center" vertical="center"/>
    </xf>
    <xf numFmtId="164" fontId="11" fillId="3" borderId="10" xfId="0" applyNumberFormat="1" applyFont="1" applyFill="1" applyBorder="1" applyAlignment="1">
      <alignment horizontal="center" vertical="center" wrapText="1"/>
    </xf>
    <xf numFmtId="164" fontId="11" fillId="16" borderId="8" xfId="0" applyNumberFormat="1" applyFont="1" applyFill="1" applyBorder="1" applyAlignment="1">
      <alignment horizontal="center" vertical="center"/>
    </xf>
    <xf numFmtId="0" fontId="11" fillId="9" borderId="9" xfId="0" applyFont="1" applyFill="1" applyBorder="1" applyAlignment="1">
      <alignment horizontal="center" vertical="center" wrapText="1"/>
    </xf>
    <xf numFmtId="164" fontId="11" fillId="9" borderId="10" xfId="0" applyNumberFormat="1" applyFont="1" applyFill="1" applyBorder="1" applyAlignment="1">
      <alignment horizontal="center" vertical="center" wrapText="1"/>
    </xf>
    <xf numFmtId="164" fontId="11" fillId="13" borderId="8" xfId="0" applyNumberFormat="1" applyFont="1" applyFill="1" applyBorder="1" applyAlignment="1">
      <alignment horizontal="center" vertical="center"/>
    </xf>
    <xf numFmtId="0" fontId="11" fillId="10" borderId="9" xfId="0" applyFont="1" applyFill="1" applyBorder="1" applyAlignment="1">
      <alignment horizontal="center" vertical="center" wrapText="1"/>
    </xf>
    <xf numFmtId="164" fontId="11" fillId="10" borderId="10" xfId="0" applyNumberFormat="1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164" fontId="11" fillId="4" borderId="10" xfId="0" applyNumberFormat="1" applyFont="1" applyFill="1" applyBorder="1" applyAlignment="1">
      <alignment horizontal="center" vertical="center" wrapText="1"/>
    </xf>
    <xf numFmtId="49" fontId="11" fillId="2" borderId="47" xfId="0" applyNumberFormat="1" applyFont="1" applyFill="1" applyBorder="1" applyAlignment="1">
      <alignment horizontal="center" vertical="center" wrapText="1"/>
    </xf>
    <xf numFmtId="164" fontId="10" fillId="2" borderId="8" xfId="0" applyNumberFormat="1" applyFont="1" applyFill="1" applyBorder="1" applyAlignment="1">
      <alignment horizontal="center" vertical="center" wrapText="1"/>
    </xf>
    <xf numFmtId="164" fontId="10" fillId="2" borderId="10" xfId="0" applyNumberFormat="1" applyFont="1" applyFill="1" applyBorder="1" applyAlignment="1">
      <alignment horizontal="center" vertical="center" wrapText="1"/>
    </xf>
    <xf numFmtId="0" fontId="10" fillId="19" borderId="46" xfId="0" applyFont="1" applyFill="1" applyBorder="1" applyAlignment="1">
      <alignment horizontal="center" vertical="center" wrapText="1"/>
    </xf>
    <xf numFmtId="49" fontId="11" fillId="11" borderId="47" xfId="0" applyNumberFormat="1" applyFont="1" applyFill="1" applyBorder="1" applyAlignment="1">
      <alignment horizontal="center" vertical="center"/>
    </xf>
    <xf numFmtId="0" fontId="11" fillId="11" borderId="9" xfId="0" applyFont="1" applyFill="1" applyBorder="1" applyAlignment="1">
      <alignment horizontal="center" vertical="center" wrapText="1"/>
    </xf>
    <xf numFmtId="164" fontId="11" fillId="11" borderId="8" xfId="0" applyNumberFormat="1" applyFont="1" applyFill="1" applyBorder="1" applyAlignment="1">
      <alignment horizontal="center" vertical="center"/>
    </xf>
    <xf numFmtId="0" fontId="11" fillId="0" borderId="47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164" fontId="11" fillId="0" borderId="8" xfId="0" applyNumberFormat="1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164" fontId="11" fillId="0" borderId="69" xfId="0" applyNumberFormat="1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1" fillId="0" borderId="58" xfId="0" applyFont="1" applyBorder="1" applyAlignment="1">
      <alignment horizontal="center"/>
    </xf>
    <xf numFmtId="1" fontId="3" fillId="0" borderId="0" xfId="0" applyNumberFormat="1" applyFont="1"/>
    <xf numFmtId="1" fontId="2" fillId="0" borderId="0" xfId="0" applyNumberFormat="1" applyFont="1" applyBorder="1"/>
    <xf numFmtId="1" fontId="4" fillId="2" borderId="1" xfId="0" applyNumberFormat="1" applyFont="1" applyFill="1" applyBorder="1" applyAlignment="1">
      <alignment horizontal="center" vertical="center" wrapText="1"/>
    </xf>
    <xf numFmtId="1" fontId="18" fillId="2" borderId="39" xfId="0" applyNumberFormat="1" applyFont="1" applyFill="1" applyBorder="1" applyAlignment="1">
      <alignment horizontal="center" wrapText="1"/>
    </xf>
    <xf numFmtId="1" fontId="24" fillId="2" borderId="2" xfId="0" applyNumberFormat="1" applyFont="1" applyFill="1" applyBorder="1" applyAlignment="1">
      <alignment horizontal="center" wrapText="1"/>
    </xf>
    <xf numFmtId="1" fontId="11" fillId="0" borderId="9" xfId="0" applyNumberFormat="1" applyFont="1" applyBorder="1" applyAlignment="1">
      <alignment horizontal="center"/>
    </xf>
    <xf numFmtId="1" fontId="11" fillId="2" borderId="2" xfId="0" applyNumberFormat="1" applyFont="1" applyFill="1" applyBorder="1" applyAlignment="1">
      <alignment horizontal="center" wrapText="1"/>
    </xf>
    <xf numFmtId="1" fontId="11" fillId="2" borderId="39" xfId="0" applyNumberFormat="1" applyFont="1" applyFill="1" applyBorder="1" applyAlignment="1">
      <alignment horizontal="center" wrapText="1"/>
    </xf>
    <xf numFmtId="1" fontId="18" fillId="2" borderId="2" xfId="0" applyNumberFormat="1" applyFont="1" applyFill="1" applyBorder="1" applyAlignment="1">
      <alignment horizontal="center" wrapText="1"/>
    </xf>
    <xf numFmtId="1" fontId="11" fillId="2" borderId="39" xfId="0" applyNumberFormat="1" applyFont="1" applyFill="1" applyBorder="1" applyAlignment="1">
      <alignment horizontal="center" vertical="center"/>
    </xf>
    <xf numFmtId="1" fontId="11" fillId="2" borderId="2" xfId="0" applyNumberFormat="1" applyFont="1" applyFill="1" applyBorder="1" applyAlignment="1">
      <alignment horizontal="center" vertical="center" wrapText="1"/>
    </xf>
    <xf numFmtId="1" fontId="11" fillId="2" borderId="9" xfId="0" applyNumberFormat="1" applyFont="1" applyFill="1" applyBorder="1" applyAlignment="1">
      <alignment horizontal="center" vertical="center" wrapText="1"/>
    </xf>
    <xf numFmtId="1" fontId="11" fillId="2" borderId="13" xfId="0" applyNumberFormat="1" applyFont="1" applyFill="1" applyBorder="1" applyAlignment="1">
      <alignment horizontal="center" vertical="center" wrapText="1"/>
    </xf>
    <xf numFmtId="1" fontId="11" fillId="0" borderId="17" xfId="0" applyNumberFormat="1" applyFont="1" applyBorder="1" applyAlignment="1">
      <alignment horizontal="center"/>
    </xf>
    <xf numFmtId="1" fontId="11" fillId="2" borderId="39" xfId="0" applyNumberFormat="1" applyFont="1" applyFill="1" applyBorder="1" applyAlignment="1">
      <alignment horizontal="center" vertical="center" wrapText="1"/>
    </xf>
    <xf numFmtId="1" fontId="11" fillId="3" borderId="9" xfId="0" applyNumberFormat="1" applyFont="1" applyFill="1" applyBorder="1" applyAlignment="1">
      <alignment horizontal="center" vertical="center" wrapText="1"/>
    </xf>
    <xf numFmtId="1" fontId="11" fillId="12" borderId="9" xfId="0" applyNumberFormat="1" applyFont="1" applyFill="1" applyBorder="1" applyAlignment="1">
      <alignment horizontal="center" vertical="center" wrapText="1"/>
    </xf>
    <xf numFmtId="1" fontId="11" fillId="3" borderId="2" xfId="0" applyNumberFormat="1" applyFont="1" applyFill="1" applyBorder="1" applyAlignment="1">
      <alignment horizontal="center" vertical="center" wrapText="1"/>
    </xf>
    <xf numFmtId="1" fontId="11" fillId="0" borderId="33" xfId="0" applyNumberFormat="1" applyFont="1" applyBorder="1" applyAlignment="1">
      <alignment horizontal="center"/>
    </xf>
    <xf numFmtId="1" fontId="11" fillId="9" borderId="2" xfId="0" applyNumberFormat="1" applyFont="1" applyFill="1" applyBorder="1" applyAlignment="1">
      <alignment horizontal="center" vertical="center" wrapText="1"/>
    </xf>
    <xf numFmtId="1" fontId="11" fillId="9" borderId="9" xfId="0" applyNumberFormat="1" applyFont="1" applyFill="1" applyBorder="1" applyAlignment="1">
      <alignment horizontal="center" vertical="center" wrapText="1"/>
    </xf>
    <xf numFmtId="1" fontId="11" fillId="10" borderId="2" xfId="0" applyNumberFormat="1" applyFont="1" applyFill="1" applyBorder="1" applyAlignment="1">
      <alignment horizontal="center" vertical="center" wrapText="1"/>
    </xf>
    <xf numFmtId="1" fontId="11" fillId="4" borderId="2" xfId="0" applyNumberFormat="1" applyFont="1" applyFill="1" applyBorder="1" applyAlignment="1">
      <alignment horizontal="center" vertical="center" wrapText="1"/>
    </xf>
    <xf numFmtId="1" fontId="10" fillId="2" borderId="10" xfId="0" applyNumberFormat="1" applyFont="1" applyFill="1" applyBorder="1" applyAlignment="1">
      <alignment horizontal="center" vertical="center" wrapText="1"/>
    </xf>
    <xf numFmtId="1" fontId="11" fillId="12" borderId="39" xfId="0" applyNumberFormat="1" applyFont="1" applyFill="1" applyBorder="1" applyAlignment="1">
      <alignment horizontal="center" vertical="center"/>
    </xf>
    <xf numFmtId="1" fontId="11" fillId="0" borderId="2" xfId="0" applyNumberFormat="1" applyFont="1" applyBorder="1" applyAlignment="1">
      <alignment horizontal="center"/>
    </xf>
    <xf numFmtId="1" fontId="11" fillId="0" borderId="28" xfId="0" applyNumberFormat="1" applyFont="1" applyBorder="1" applyAlignment="1">
      <alignment horizontal="center"/>
    </xf>
    <xf numFmtId="1" fontId="3" fillId="0" borderId="0" xfId="0" applyNumberFormat="1" applyFont="1" applyBorder="1"/>
    <xf numFmtId="1" fontId="11" fillId="17" borderId="9" xfId="0" applyNumberFormat="1" applyFont="1" applyFill="1" applyBorder="1" applyAlignment="1">
      <alignment horizontal="center" vertical="center"/>
    </xf>
    <xf numFmtId="1" fontId="11" fillId="18" borderId="8" xfId="0" applyNumberFormat="1" applyFont="1" applyFill="1" applyBorder="1" applyAlignment="1">
      <alignment horizontal="center" vertical="center"/>
    </xf>
    <xf numFmtId="1" fontId="11" fillId="19" borderId="46" xfId="0" applyNumberFormat="1" applyFont="1" applyFill="1" applyBorder="1" applyAlignment="1">
      <alignment horizontal="center" vertical="center"/>
    </xf>
    <xf numFmtId="1" fontId="11" fillId="2" borderId="48" xfId="0" applyNumberFormat="1" applyFont="1" applyFill="1" applyBorder="1" applyAlignment="1">
      <alignment horizontal="center" vertical="center" wrapText="1"/>
    </xf>
    <xf numFmtId="1" fontId="11" fillId="17" borderId="39" xfId="0" applyNumberFormat="1" applyFont="1" applyFill="1" applyBorder="1" applyAlignment="1">
      <alignment horizontal="center" vertical="center"/>
    </xf>
    <xf numFmtId="1" fontId="11" fillId="17" borderId="39" xfId="0" applyNumberFormat="1" applyFont="1" applyFill="1" applyBorder="1" applyAlignment="1">
      <alignment horizontal="center" vertical="center" wrapText="1"/>
    </xf>
    <xf numFmtId="1" fontId="11" fillId="17" borderId="9" xfId="0" applyNumberFormat="1" applyFont="1" applyFill="1" applyBorder="1" applyAlignment="1">
      <alignment horizontal="center" vertical="center" wrapText="1"/>
    </xf>
    <xf numFmtId="1" fontId="11" fillId="18" borderId="8" xfId="0" applyNumberFormat="1" applyFont="1" applyFill="1" applyBorder="1" applyAlignment="1">
      <alignment horizontal="center" vertical="center" wrapText="1"/>
    </xf>
    <xf numFmtId="1" fontId="11" fillId="19" borderId="46" xfId="0" applyNumberFormat="1" applyFont="1" applyFill="1" applyBorder="1" applyAlignment="1">
      <alignment horizontal="center" vertical="center" wrapText="1"/>
    </xf>
    <xf numFmtId="1" fontId="10" fillId="17" borderId="39" xfId="0" applyNumberFormat="1" applyFont="1" applyFill="1" applyBorder="1" applyAlignment="1">
      <alignment horizontal="center" vertical="center" wrapText="1"/>
    </xf>
    <xf numFmtId="1" fontId="10" fillId="17" borderId="9" xfId="0" applyNumberFormat="1" applyFont="1" applyFill="1" applyBorder="1" applyAlignment="1">
      <alignment horizontal="center" vertical="center" wrapText="1"/>
    </xf>
    <xf numFmtId="1" fontId="10" fillId="19" borderId="46" xfId="0" applyNumberFormat="1" applyFont="1" applyFill="1" applyBorder="1" applyAlignment="1">
      <alignment horizontal="center" vertical="center" wrapText="1"/>
    </xf>
    <xf numFmtId="1" fontId="11" fillId="21" borderId="39" xfId="0" applyNumberFormat="1" applyFont="1" applyFill="1" applyBorder="1" applyAlignment="1">
      <alignment horizontal="center" vertical="center"/>
    </xf>
    <xf numFmtId="1" fontId="10" fillId="18" borderId="10" xfId="0" applyNumberFormat="1" applyFont="1" applyFill="1" applyBorder="1" applyAlignment="1">
      <alignment horizontal="center" vertical="center" wrapText="1"/>
    </xf>
    <xf numFmtId="1" fontId="11" fillId="0" borderId="10" xfId="0" applyNumberFormat="1" applyFont="1" applyBorder="1" applyAlignment="1">
      <alignment horizontal="center"/>
    </xf>
    <xf numFmtId="1" fontId="11" fillId="0" borderId="39" xfId="0" applyNumberFormat="1" applyFont="1" applyBorder="1" applyAlignment="1">
      <alignment horizontal="center"/>
    </xf>
    <xf numFmtId="0" fontId="11" fillId="13" borderId="65" xfId="0" applyFont="1" applyFill="1" applyBorder="1" applyAlignment="1">
      <alignment horizontal="center" vertical="center" wrapText="1"/>
    </xf>
    <xf numFmtId="0" fontId="11" fillId="17" borderId="59" xfId="0" applyFont="1" applyFill="1" applyBorder="1" applyAlignment="1">
      <alignment horizontal="center" vertical="center" wrapText="1"/>
    </xf>
    <xf numFmtId="0" fontId="11" fillId="17" borderId="26" xfId="0" applyFont="1" applyFill="1" applyBorder="1" applyAlignment="1">
      <alignment horizontal="center" vertical="center" wrapText="1"/>
    </xf>
    <xf numFmtId="0" fontId="11" fillId="19" borderId="37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0" fillId="2" borderId="39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1" fontId="15" fillId="2" borderId="5" xfId="0" applyNumberFormat="1" applyFont="1" applyFill="1" applyBorder="1" applyAlignment="1">
      <alignment horizontal="center" vertical="center" wrapText="1"/>
    </xf>
    <xf numFmtId="1" fontId="11" fillId="12" borderId="2" xfId="0" applyNumberFormat="1" applyFont="1" applyFill="1" applyBorder="1" applyAlignment="1">
      <alignment horizontal="center" vertical="center" wrapText="1"/>
    </xf>
    <xf numFmtId="1" fontId="15" fillId="2" borderId="55" xfId="0" applyNumberFormat="1" applyFont="1" applyFill="1" applyBorder="1" applyAlignment="1">
      <alignment horizontal="center" vertical="center" wrapText="1"/>
    </xf>
    <xf numFmtId="1" fontId="15" fillId="2" borderId="7" xfId="0" applyNumberFormat="1" applyFont="1" applyFill="1" applyBorder="1" applyAlignment="1">
      <alignment horizontal="center" vertical="center" wrapText="1"/>
    </xf>
    <xf numFmtId="1" fontId="22" fillId="2" borderId="9" xfId="0" applyNumberFormat="1" applyFont="1" applyFill="1" applyBorder="1" applyAlignment="1">
      <alignment horizontal="center" wrapText="1"/>
    </xf>
    <xf numFmtId="1" fontId="22" fillId="12" borderId="9" xfId="0" applyNumberFormat="1" applyFont="1" applyFill="1" applyBorder="1" applyAlignment="1">
      <alignment horizontal="center" wrapText="1"/>
    </xf>
    <xf numFmtId="1" fontId="11" fillId="12" borderId="9" xfId="0" applyNumberFormat="1" applyFont="1" applyFill="1" applyBorder="1" applyAlignment="1">
      <alignment horizontal="center" wrapText="1"/>
    </xf>
    <xf numFmtId="1" fontId="11" fillId="2" borderId="9" xfId="0" applyNumberFormat="1" applyFont="1" applyFill="1" applyBorder="1" applyAlignment="1">
      <alignment horizontal="center" wrapText="1"/>
    </xf>
    <xf numFmtId="1" fontId="11" fillId="25" borderId="9" xfId="0" applyNumberFormat="1" applyFont="1" applyFill="1" applyBorder="1" applyAlignment="1">
      <alignment horizontal="center" wrapText="1"/>
    </xf>
    <xf numFmtId="1" fontId="22" fillId="2" borderId="16" xfId="0" applyNumberFormat="1" applyFont="1" applyFill="1" applyBorder="1" applyAlignment="1">
      <alignment horizontal="center" wrapText="1"/>
    </xf>
    <xf numFmtId="1" fontId="22" fillId="2" borderId="2" xfId="0" applyNumberFormat="1" applyFont="1" applyFill="1" applyBorder="1" applyAlignment="1">
      <alignment horizontal="center" wrapText="1"/>
    </xf>
    <xf numFmtId="1" fontId="22" fillId="12" borderId="2" xfId="0" applyNumberFormat="1" applyFont="1" applyFill="1" applyBorder="1" applyAlignment="1">
      <alignment horizontal="center" wrapText="1"/>
    </xf>
    <xf numFmtId="1" fontId="11" fillId="12" borderId="2" xfId="0" applyNumberFormat="1" applyFont="1" applyFill="1" applyBorder="1" applyAlignment="1">
      <alignment horizontal="center" wrapText="1"/>
    </xf>
    <xf numFmtId="1" fontId="11" fillId="25" borderId="2" xfId="0" applyNumberFormat="1" applyFont="1" applyFill="1" applyBorder="1" applyAlignment="1">
      <alignment horizontal="center" wrapText="1"/>
    </xf>
    <xf numFmtId="1" fontId="27" fillId="2" borderId="2" xfId="0" applyNumberFormat="1" applyFont="1" applyFill="1" applyBorder="1" applyAlignment="1">
      <alignment horizontal="center" wrapText="1"/>
    </xf>
    <xf numFmtId="1" fontId="27" fillId="12" borderId="2" xfId="0" applyNumberFormat="1" applyFont="1" applyFill="1" applyBorder="1" applyAlignment="1">
      <alignment horizontal="center" vertical="center" wrapText="1"/>
    </xf>
    <xf numFmtId="1" fontId="11" fillId="20" borderId="2" xfId="0" applyNumberFormat="1" applyFont="1" applyFill="1" applyBorder="1" applyAlignment="1">
      <alignment horizontal="center" vertical="center" wrapText="1"/>
    </xf>
    <xf numFmtId="1" fontId="11" fillId="23" borderId="9" xfId="0" applyNumberFormat="1" applyFont="1" applyFill="1" applyBorder="1" applyAlignment="1">
      <alignment horizontal="center" wrapText="1"/>
    </xf>
    <xf numFmtId="1" fontId="10" fillId="23" borderId="2" xfId="0" applyNumberFormat="1" applyFont="1" applyFill="1" applyBorder="1" applyAlignment="1">
      <alignment horizontal="center" vertical="center" wrapText="1"/>
    </xf>
    <xf numFmtId="1" fontId="10" fillId="2" borderId="9" xfId="0" applyNumberFormat="1" applyFont="1" applyFill="1" applyBorder="1" applyAlignment="1">
      <alignment horizontal="center" vertical="center" wrapText="1"/>
    </xf>
    <xf numFmtId="49" fontId="10" fillId="2" borderId="43" xfId="0" applyNumberFormat="1" applyFont="1" applyFill="1" applyBorder="1" applyAlignment="1">
      <alignment horizontal="center" vertical="center" wrapText="1"/>
    </xf>
    <xf numFmtId="0" fontId="11" fillId="6" borderId="61" xfId="0" applyFont="1" applyFill="1" applyBorder="1" applyAlignment="1">
      <alignment horizontal="center" vertical="center" wrapText="1"/>
    </xf>
    <xf numFmtId="0" fontId="11" fillId="6" borderId="26" xfId="0" applyFont="1" applyFill="1" applyBorder="1" applyAlignment="1">
      <alignment horizontal="center" vertical="center" wrapText="1"/>
    </xf>
    <xf numFmtId="164" fontId="11" fillId="6" borderId="65" xfId="0" applyNumberFormat="1" applyFont="1" applyFill="1" applyBorder="1" applyAlignment="1">
      <alignment horizontal="center" vertical="center" wrapText="1"/>
    </xf>
    <xf numFmtId="164" fontId="11" fillId="6" borderId="61" xfId="0" applyNumberFormat="1" applyFont="1" applyFill="1" applyBorder="1" applyAlignment="1">
      <alignment horizontal="center" vertical="center" wrapText="1"/>
    </xf>
    <xf numFmtId="1" fontId="11" fillId="6" borderId="59" xfId="0" applyNumberFormat="1" applyFont="1" applyFill="1" applyBorder="1" applyAlignment="1">
      <alignment horizontal="center" vertical="center" wrapText="1"/>
    </xf>
    <xf numFmtId="1" fontId="11" fillId="6" borderId="25" xfId="0" applyNumberFormat="1" applyFont="1" applyFill="1" applyBorder="1" applyAlignment="1">
      <alignment horizontal="center" vertical="center" wrapText="1"/>
    </xf>
    <xf numFmtId="1" fontId="11" fillId="6" borderId="26" xfId="0" applyNumberFormat="1" applyFont="1" applyFill="1" applyBorder="1" applyAlignment="1">
      <alignment horizontal="center" vertical="center" wrapText="1"/>
    </xf>
    <xf numFmtId="1" fontId="11" fillId="6" borderId="43" xfId="0" applyNumberFormat="1" applyFont="1" applyFill="1" applyBorder="1" applyAlignment="1">
      <alignment horizontal="center" vertical="center" wrapText="1"/>
    </xf>
    <xf numFmtId="0" fontId="11" fillId="18" borderId="65" xfId="0" applyFont="1" applyFill="1" applyBorder="1" applyAlignment="1">
      <alignment horizontal="center" vertical="center" wrapText="1"/>
    </xf>
    <xf numFmtId="1" fontId="11" fillId="7" borderId="2" xfId="0" applyNumberFormat="1" applyFont="1" applyFill="1" applyBorder="1" applyAlignment="1">
      <alignment horizontal="center" vertical="center" wrapText="1"/>
    </xf>
    <xf numFmtId="1" fontId="10" fillId="23" borderId="2" xfId="0" applyNumberFormat="1" applyFont="1" applyFill="1" applyBorder="1" applyAlignment="1">
      <alignment horizontal="center" vertical="center"/>
    </xf>
    <xf numFmtId="1" fontId="24" fillId="2" borderId="16" xfId="0" applyNumberFormat="1" applyFont="1" applyFill="1" applyBorder="1" applyAlignment="1">
      <alignment horizontal="center" wrapText="1"/>
    </xf>
    <xf numFmtId="0" fontId="10" fillId="2" borderId="9" xfId="0" applyFont="1" applyFill="1" applyBorder="1" applyAlignment="1">
      <alignment horizontal="center" vertical="center" wrapText="1"/>
    </xf>
    <xf numFmtId="49" fontId="11" fillId="2" borderId="60" xfId="0" applyNumberFormat="1" applyFont="1" applyFill="1" applyBorder="1" applyAlignment="1">
      <alignment horizontal="center" wrapText="1"/>
    </xf>
    <xf numFmtId="49" fontId="11" fillId="2" borderId="47" xfId="0" applyNumberFormat="1" applyFont="1" applyFill="1" applyBorder="1" applyAlignment="1">
      <alignment horizontal="center" wrapText="1"/>
    </xf>
    <xf numFmtId="49" fontId="10" fillId="2" borderId="47" xfId="0" applyNumberFormat="1" applyFont="1" applyFill="1" applyBorder="1" applyAlignment="1">
      <alignment horizontal="center" vertical="center" wrapText="1"/>
    </xf>
    <xf numFmtId="49" fontId="10" fillId="7" borderId="47" xfId="0" applyNumberFormat="1" applyFont="1" applyFill="1" applyBorder="1" applyAlignment="1">
      <alignment horizontal="center" vertical="center" wrapText="1"/>
    </xf>
    <xf numFmtId="49" fontId="11" fillId="7" borderId="47" xfId="0" applyNumberFormat="1" applyFont="1" applyFill="1" applyBorder="1" applyAlignment="1">
      <alignment horizontal="center" vertical="center" wrapText="1"/>
    </xf>
    <xf numFmtId="0" fontId="11" fillId="6" borderId="65" xfId="0" applyFont="1" applyFill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" wrapText="1"/>
    </xf>
    <xf numFmtId="0" fontId="11" fillId="2" borderId="8" xfId="0" applyFont="1" applyFill="1" applyBorder="1" applyAlignment="1">
      <alignment horizontal="center" wrapText="1"/>
    </xf>
    <xf numFmtId="0" fontId="11" fillId="3" borderId="8" xfId="0" applyFont="1" applyFill="1" applyBorder="1" applyAlignment="1">
      <alignment horizontal="center" wrapText="1"/>
    </xf>
    <xf numFmtId="0" fontId="11" fillId="13" borderId="8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7" borderId="8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1" fillId="20" borderId="8" xfId="0" applyFont="1" applyFill="1" applyBorder="1" applyAlignment="1">
      <alignment horizontal="center" vertical="center" wrapText="1"/>
    </xf>
    <xf numFmtId="0" fontId="11" fillId="24" borderId="8" xfId="0" applyFont="1" applyFill="1" applyBorder="1" applyAlignment="1">
      <alignment horizontal="center" vertical="center" wrapText="1"/>
    </xf>
    <xf numFmtId="0" fontId="11" fillId="7" borderId="8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11" fillId="16" borderId="8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10" borderId="8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12" borderId="8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11" borderId="8" xfId="0" applyFont="1" applyFill="1" applyBorder="1" applyAlignment="1">
      <alignment horizontal="center" vertical="center"/>
    </xf>
    <xf numFmtId="0" fontId="11" fillId="0" borderId="8" xfId="0" applyFont="1" applyBorder="1" applyAlignment="1">
      <alignment horizontal="center"/>
    </xf>
    <xf numFmtId="0" fontId="10" fillId="6" borderId="41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wrapText="1"/>
    </xf>
    <xf numFmtId="0" fontId="11" fillId="13" borderId="13" xfId="0" applyFont="1" applyFill="1" applyBorder="1" applyAlignment="1">
      <alignment horizontal="center" wrapText="1"/>
    </xf>
    <xf numFmtId="0" fontId="11" fillId="2" borderId="13" xfId="0" applyFont="1" applyFill="1" applyBorder="1" applyAlignment="1">
      <alignment horizontal="center" wrapText="1"/>
    </xf>
    <xf numFmtId="0" fontId="11" fillId="2" borderId="13" xfId="0" applyFont="1" applyFill="1" applyBorder="1" applyAlignment="1">
      <alignment horizontal="center" vertical="top" wrapText="1"/>
    </xf>
    <xf numFmtId="0" fontId="10" fillId="7" borderId="13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13" borderId="1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/>
    </xf>
    <xf numFmtId="0" fontId="11" fillId="5" borderId="13" xfId="0" applyFont="1" applyFill="1" applyBorder="1" applyAlignment="1">
      <alignment horizontal="center" vertical="center" wrapText="1"/>
    </xf>
    <xf numFmtId="0" fontId="11" fillId="6" borderId="13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/>
    </xf>
    <xf numFmtId="0" fontId="11" fillId="12" borderId="13" xfId="0" applyFont="1" applyFill="1" applyBorder="1" applyAlignment="1">
      <alignment horizontal="center" vertical="top" wrapText="1"/>
    </xf>
    <xf numFmtId="0" fontId="11" fillId="0" borderId="13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1" fillId="2" borderId="19" xfId="0" applyFont="1" applyFill="1" applyBorder="1" applyAlignment="1">
      <alignment horizontal="center" wrapText="1"/>
    </xf>
    <xf numFmtId="0" fontId="11" fillId="3" borderId="10" xfId="0" applyFont="1" applyFill="1" applyBorder="1" applyAlignment="1">
      <alignment horizontal="center" wrapText="1"/>
    </xf>
    <xf numFmtId="0" fontId="10" fillId="7" borderId="10" xfId="0" applyFont="1" applyFill="1" applyBorder="1" applyAlignment="1">
      <alignment horizontal="center" vertical="center" wrapText="1"/>
    </xf>
    <xf numFmtId="0" fontId="11" fillId="20" borderId="10" xfId="0" applyFont="1" applyFill="1" applyBorder="1" applyAlignment="1">
      <alignment horizontal="center" vertical="center" wrapText="1"/>
    </xf>
    <xf numFmtId="0" fontId="11" fillId="24" borderId="10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/>
    </xf>
    <xf numFmtId="0" fontId="11" fillId="9" borderId="10" xfId="0" applyFont="1" applyFill="1" applyBorder="1" applyAlignment="1">
      <alignment horizontal="center" vertical="center"/>
    </xf>
    <xf numFmtId="0" fontId="11" fillId="10" borderId="10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0" fontId="11" fillId="11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1" fontId="15" fillId="2" borderId="11" xfId="0" applyNumberFormat="1" applyFont="1" applyFill="1" applyBorder="1" applyAlignment="1">
      <alignment horizontal="center" vertical="center" wrapText="1"/>
    </xf>
    <xf numFmtId="164" fontId="11" fillId="2" borderId="18" xfId="0" applyNumberFormat="1" applyFont="1" applyFill="1" applyBorder="1" applyAlignment="1">
      <alignment horizontal="center" wrapText="1"/>
    </xf>
    <xf numFmtId="164" fontId="11" fillId="7" borderId="8" xfId="0" applyNumberFormat="1" applyFont="1" applyFill="1" applyBorder="1" applyAlignment="1">
      <alignment horizontal="center" vertical="center" wrapText="1"/>
    </xf>
    <xf numFmtId="164" fontId="10" fillId="23" borderId="8" xfId="0" applyNumberFormat="1" applyFont="1" applyFill="1" applyBorder="1" applyAlignment="1">
      <alignment horizontal="center" vertical="center" wrapText="1"/>
    </xf>
    <xf numFmtId="164" fontId="10" fillId="2" borderId="8" xfId="0" applyNumberFormat="1" applyFont="1" applyFill="1" applyBorder="1" applyAlignment="1">
      <alignment horizontal="center" vertical="center"/>
    </xf>
    <xf numFmtId="1" fontId="15" fillId="2" borderId="24" xfId="0" applyNumberFormat="1" applyFont="1" applyFill="1" applyBorder="1" applyAlignment="1">
      <alignment horizontal="center" vertical="center" wrapText="1"/>
    </xf>
    <xf numFmtId="0" fontId="11" fillId="6" borderId="43" xfId="0" applyFont="1" applyFill="1" applyBorder="1" applyAlignment="1">
      <alignment horizontal="center" vertical="center" wrapText="1"/>
    </xf>
    <xf numFmtId="0" fontId="11" fillId="2" borderId="50" xfId="0" applyFont="1" applyFill="1" applyBorder="1" applyAlignment="1">
      <alignment horizontal="center" wrapText="1"/>
    </xf>
    <xf numFmtId="0" fontId="11" fillId="2" borderId="17" xfId="0" applyFont="1" applyFill="1" applyBorder="1" applyAlignment="1">
      <alignment horizontal="center" wrapText="1"/>
    </xf>
    <xf numFmtId="0" fontId="10" fillId="7" borderId="39" xfId="0" applyFont="1" applyFill="1" applyBorder="1" applyAlignment="1">
      <alignment horizontal="center" vertical="center" wrapText="1"/>
    </xf>
    <xf numFmtId="0" fontId="10" fillId="7" borderId="9" xfId="0" applyFont="1" applyFill="1" applyBorder="1" applyAlignment="1">
      <alignment horizontal="center" vertical="center" wrapText="1"/>
    </xf>
    <xf numFmtId="0" fontId="11" fillId="24" borderId="39" xfId="0" applyFont="1" applyFill="1" applyBorder="1" applyAlignment="1">
      <alignment horizontal="center" vertical="center" wrapText="1"/>
    </xf>
    <xf numFmtId="0" fontId="11" fillId="24" borderId="9" xfId="0" applyFont="1" applyFill="1" applyBorder="1" applyAlignment="1">
      <alignment horizontal="center" vertical="center" wrapText="1"/>
    </xf>
    <xf numFmtId="0" fontId="11" fillId="9" borderId="39" xfId="0" applyFont="1" applyFill="1" applyBorder="1" applyAlignment="1">
      <alignment horizontal="center" vertical="center" wrapText="1"/>
    </xf>
    <xf numFmtId="0" fontId="11" fillId="10" borderId="39" xfId="0" applyFont="1" applyFill="1" applyBorder="1" applyAlignment="1">
      <alignment horizontal="center" vertical="center" wrapText="1"/>
    </xf>
    <xf numFmtId="0" fontId="11" fillId="11" borderId="39" xfId="0" applyFont="1" applyFill="1" applyBorder="1" applyAlignment="1">
      <alignment horizontal="center" vertical="center" wrapText="1"/>
    </xf>
    <xf numFmtId="1" fontId="10" fillId="12" borderId="9" xfId="0" applyNumberFormat="1" applyFont="1" applyFill="1" applyBorder="1" applyAlignment="1">
      <alignment horizontal="center" vertical="center" wrapText="1"/>
    </xf>
    <xf numFmtId="1" fontId="11" fillId="12" borderId="9" xfId="0" applyNumberFormat="1" applyFont="1" applyFill="1" applyBorder="1" applyAlignment="1">
      <alignment horizontal="center"/>
    </xf>
    <xf numFmtId="0" fontId="11" fillId="0" borderId="71" xfId="0" applyFont="1" applyBorder="1" applyAlignment="1">
      <alignment horizontal="center"/>
    </xf>
    <xf numFmtId="0" fontId="11" fillId="0" borderId="69" xfId="0" applyFont="1" applyBorder="1" applyAlignment="1">
      <alignment horizontal="center"/>
    </xf>
    <xf numFmtId="164" fontId="24" fillId="2" borderId="19" xfId="0" applyNumberFormat="1" applyFont="1" applyFill="1" applyBorder="1" applyAlignment="1">
      <alignment horizontal="center" wrapText="1"/>
    </xf>
    <xf numFmtId="164" fontId="11" fillId="7" borderId="10" xfId="0" applyNumberFormat="1" applyFont="1" applyFill="1" applyBorder="1" applyAlignment="1">
      <alignment horizontal="center" vertical="center" wrapText="1"/>
    </xf>
    <xf numFmtId="164" fontId="10" fillId="23" borderId="10" xfId="0" applyNumberFormat="1" applyFont="1" applyFill="1" applyBorder="1" applyAlignment="1">
      <alignment horizontal="center" vertical="center" wrapText="1"/>
    </xf>
    <xf numFmtId="164" fontId="10" fillId="2" borderId="10" xfId="0" applyNumberFormat="1" applyFont="1" applyFill="1" applyBorder="1" applyAlignment="1">
      <alignment horizontal="center" vertical="center"/>
    </xf>
    <xf numFmtId="164" fontId="11" fillId="0" borderId="10" xfId="0" applyNumberFormat="1" applyFont="1" applyBorder="1" applyAlignment="1">
      <alignment horizontal="center"/>
    </xf>
    <xf numFmtId="164" fontId="11" fillId="0" borderId="34" xfId="0" applyNumberFormat="1" applyFont="1" applyBorder="1" applyAlignment="1">
      <alignment horizontal="center"/>
    </xf>
    <xf numFmtId="1" fontId="11" fillId="0" borderId="8" xfId="0" applyNumberFormat="1" applyFont="1" applyBorder="1" applyAlignment="1">
      <alignment horizontal="center"/>
    </xf>
    <xf numFmtId="1" fontId="18" fillId="2" borderId="50" xfId="0" applyNumberFormat="1" applyFont="1" applyFill="1" applyBorder="1" applyAlignment="1">
      <alignment horizontal="center" wrapText="1"/>
    </xf>
    <xf numFmtId="1" fontId="18" fillId="2" borderId="9" xfId="0" applyNumberFormat="1" applyFont="1" applyFill="1" applyBorder="1" applyAlignment="1">
      <alignment horizontal="center" wrapText="1"/>
    </xf>
    <xf numFmtId="1" fontId="18" fillId="2" borderId="39" xfId="0" applyNumberFormat="1" applyFont="1" applyFill="1" applyBorder="1" applyAlignment="1">
      <alignment horizontal="center" vertical="center" wrapText="1"/>
    </xf>
    <xf numFmtId="1" fontId="10" fillId="23" borderId="39" xfId="0" applyNumberFormat="1" applyFont="1" applyFill="1" applyBorder="1" applyAlignment="1">
      <alignment horizontal="center" vertical="center" wrapText="1"/>
    </xf>
    <xf numFmtId="1" fontId="10" fillId="23" borderId="9" xfId="0" applyNumberFormat="1" applyFont="1" applyFill="1" applyBorder="1" applyAlignment="1">
      <alignment horizontal="center" vertical="center" wrapText="1"/>
    </xf>
    <xf numFmtId="1" fontId="11" fillId="7" borderId="39" xfId="0" applyNumberFormat="1" applyFont="1" applyFill="1" applyBorder="1" applyAlignment="1">
      <alignment horizontal="center" vertical="center" wrapText="1"/>
    </xf>
    <xf numFmtId="1" fontId="11" fillId="7" borderId="9" xfId="0" applyNumberFormat="1" applyFont="1" applyFill="1" applyBorder="1" applyAlignment="1">
      <alignment horizontal="center" vertical="center" wrapText="1"/>
    </xf>
    <xf numFmtId="1" fontId="10" fillId="23" borderId="39" xfId="0" applyNumberFormat="1" applyFont="1" applyFill="1" applyBorder="1" applyAlignment="1">
      <alignment horizontal="center" vertical="center"/>
    </xf>
    <xf numFmtId="1" fontId="10" fillId="23" borderId="9" xfId="0" applyNumberFormat="1" applyFont="1" applyFill="1" applyBorder="1" applyAlignment="1">
      <alignment horizontal="center" vertical="center"/>
    </xf>
    <xf numFmtId="1" fontId="11" fillId="2" borderId="9" xfId="0" applyNumberFormat="1" applyFont="1" applyFill="1" applyBorder="1" applyAlignment="1">
      <alignment horizontal="center" vertical="center"/>
    </xf>
    <xf numFmtId="1" fontId="11" fillId="0" borderId="40" xfId="0" applyNumberFormat="1" applyFont="1" applyBorder="1" applyAlignment="1">
      <alignment horizontal="center"/>
    </xf>
    <xf numFmtId="1" fontId="11" fillId="6" borderId="1" xfId="0" applyNumberFormat="1" applyFont="1" applyFill="1" applyBorder="1" applyAlignment="1">
      <alignment horizontal="center" vertical="center" wrapText="1"/>
    </xf>
    <xf numFmtId="1" fontId="11" fillId="2" borderId="49" xfId="0" applyNumberFormat="1" applyFont="1" applyFill="1" applyBorder="1" applyAlignment="1">
      <alignment horizontal="center" vertical="center" wrapText="1"/>
    </xf>
    <xf numFmtId="1" fontId="11" fillId="25" borderId="48" xfId="0" applyNumberFormat="1" applyFont="1" applyFill="1" applyBorder="1" applyAlignment="1">
      <alignment horizontal="center" vertical="center" wrapText="1"/>
    </xf>
    <xf numFmtId="1" fontId="10" fillId="23" borderId="48" xfId="0" applyNumberFormat="1" applyFont="1" applyFill="1" applyBorder="1" applyAlignment="1">
      <alignment horizontal="center" vertical="center" wrapText="1"/>
    </xf>
    <xf numFmtId="1" fontId="11" fillId="7" borderId="48" xfId="0" applyNumberFormat="1" applyFont="1" applyFill="1" applyBorder="1" applyAlignment="1">
      <alignment horizontal="center" vertical="center" wrapText="1"/>
    </xf>
    <xf numFmtId="1" fontId="10" fillId="23" borderId="48" xfId="0" applyNumberFormat="1" applyFont="1" applyFill="1" applyBorder="1" applyAlignment="1">
      <alignment horizontal="center" vertical="center"/>
    </xf>
    <xf numFmtId="1" fontId="11" fillId="0" borderId="48" xfId="0" applyNumberFormat="1" applyFont="1" applyBorder="1" applyAlignment="1">
      <alignment horizontal="center"/>
    </xf>
    <xf numFmtId="1" fontId="11" fillId="0" borderId="72" xfId="0" applyNumberFormat="1" applyFont="1" applyBorder="1" applyAlignment="1">
      <alignment horizontal="center"/>
    </xf>
    <xf numFmtId="1" fontId="11" fillId="2" borderId="50" xfId="0" applyNumberFormat="1" applyFont="1" applyFill="1" applyBorder="1" applyAlignment="1">
      <alignment horizontal="center" wrapText="1"/>
    </xf>
    <xf numFmtId="1" fontId="22" fillId="2" borderId="17" xfId="0" applyNumberFormat="1" applyFont="1" applyFill="1" applyBorder="1" applyAlignment="1">
      <alignment horizontal="center" wrapText="1"/>
    </xf>
    <xf numFmtId="1" fontId="11" fillId="25" borderId="39" xfId="0" applyNumberFormat="1" applyFont="1" applyFill="1" applyBorder="1" applyAlignment="1">
      <alignment horizontal="center" wrapText="1"/>
    </xf>
    <xf numFmtId="1" fontId="11" fillId="12" borderId="39" xfId="0" applyNumberFormat="1" applyFont="1" applyFill="1" applyBorder="1" applyAlignment="1">
      <alignment horizontal="center" vertical="center" wrapText="1"/>
    </xf>
    <xf numFmtId="1" fontId="22" fillId="2" borderId="49" xfId="0" applyNumberFormat="1" applyFont="1" applyFill="1" applyBorder="1" applyAlignment="1">
      <alignment horizontal="center" wrapText="1"/>
    </xf>
    <xf numFmtId="1" fontId="22" fillId="2" borderId="48" xfId="0" applyNumberFormat="1" applyFont="1" applyFill="1" applyBorder="1" applyAlignment="1">
      <alignment horizontal="center" wrapText="1"/>
    </xf>
    <xf numFmtId="1" fontId="11" fillId="10" borderId="48" xfId="0" applyNumberFormat="1" applyFont="1" applyFill="1" applyBorder="1" applyAlignment="1">
      <alignment horizontal="center" vertical="center" wrapText="1"/>
    </xf>
    <xf numFmtId="1" fontId="11" fillId="4" borderId="48" xfId="0" applyNumberFormat="1" applyFont="1" applyFill="1" applyBorder="1" applyAlignment="1">
      <alignment horizontal="center" vertical="center" wrapText="1"/>
    </xf>
    <xf numFmtId="1" fontId="11" fillId="12" borderId="48" xfId="0" applyNumberFormat="1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4" fillId="13" borderId="65" xfId="0" applyFont="1" applyFill="1" applyBorder="1" applyAlignment="1">
      <alignment horizontal="center" vertical="center" wrapText="1"/>
    </xf>
    <xf numFmtId="1" fontId="10" fillId="2" borderId="8" xfId="0" applyNumberFormat="1" applyFont="1" applyFill="1" applyBorder="1" applyAlignment="1">
      <alignment horizontal="center" vertical="center" wrapText="1"/>
    </xf>
    <xf numFmtId="1" fontId="11" fillId="13" borderId="8" xfId="0" applyNumberFormat="1" applyFont="1" applyFill="1" applyBorder="1" applyAlignment="1">
      <alignment horizontal="center" vertical="center" wrapText="1"/>
    </xf>
    <xf numFmtId="1" fontId="11" fillId="21" borderId="8" xfId="0" applyNumberFormat="1" applyFont="1" applyFill="1" applyBorder="1" applyAlignment="1">
      <alignment horizontal="center" vertical="center" wrapText="1"/>
    </xf>
    <xf numFmtId="1" fontId="10" fillId="13" borderId="8" xfId="0" applyNumberFormat="1" applyFont="1" applyFill="1" applyBorder="1" applyAlignment="1">
      <alignment horizontal="center" vertical="center"/>
    </xf>
    <xf numFmtId="1" fontId="10" fillId="13" borderId="8" xfId="0" applyNumberFormat="1" applyFont="1" applyFill="1" applyBorder="1" applyAlignment="1">
      <alignment horizontal="center" vertical="center" wrapText="1"/>
    </xf>
    <xf numFmtId="1" fontId="10" fillId="12" borderId="8" xfId="0" applyNumberFormat="1" applyFont="1" applyFill="1" applyBorder="1" applyAlignment="1">
      <alignment horizontal="center" vertical="center" wrapText="1"/>
    </xf>
    <xf numFmtId="1" fontId="11" fillId="12" borderId="8" xfId="0" applyNumberFormat="1" applyFont="1" applyFill="1" applyBorder="1" applyAlignment="1">
      <alignment horizontal="center"/>
    </xf>
    <xf numFmtId="0" fontId="11" fillId="6" borderId="41" xfId="0" applyFont="1" applyFill="1" applyBorder="1" applyAlignment="1">
      <alignment horizontal="center" vertical="center"/>
    </xf>
    <xf numFmtId="0" fontId="11" fillId="0" borderId="20" xfId="0" applyFont="1" applyBorder="1" applyAlignment="1">
      <alignment horizontal="center"/>
    </xf>
    <xf numFmtId="0" fontId="11" fillId="7" borderId="13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1" fontId="10" fillId="2" borderId="13" xfId="0" applyNumberFormat="1" applyFont="1" applyFill="1" applyBorder="1" applyAlignment="1">
      <alignment horizontal="center" vertical="center" wrapText="1"/>
    </xf>
    <xf numFmtId="1" fontId="11" fillId="0" borderId="13" xfId="0" applyNumberFormat="1" applyFont="1" applyBorder="1" applyAlignment="1">
      <alignment horizontal="center" vertical="center"/>
    </xf>
    <xf numFmtId="1" fontId="11" fillId="3" borderId="13" xfId="0" applyNumberFormat="1" applyFont="1" applyFill="1" applyBorder="1" applyAlignment="1">
      <alignment horizontal="center" vertical="center"/>
    </xf>
    <xf numFmtId="1" fontId="11" fillId="10" borderId="13" xfId="0" applyNumberFormat="1" applyFont="1" applyFill="1" applyBorder="1" applyAlignment="1">
      <alignment horizontal="center" vertical="center"/>
    </xf>
    <xf numFmtId="1" fontId="11" fillId="4" borderId="13" xfId="0" applyNumberFormat="1" applyFont="1" applyFill="1" applyBorder="1" applyAlignment="1">
      <alignment horizontal="center" vertical="center"/>
    </xf>
    <xf numFmtId="1" fontId="11" fillId="2" borderId="13" xfId="0" applyNumberFormat="1" applyFont="1" applyFill="1" applyBorder="1" applyAlignment="1">
      <alignment horizontal="center" vertical="center"/>
    </xf>
    <xf numFmtId="1" fontId="10" fillId="23" borderId="13" xfId="0" applyNumberFormat="1" applyFont="1" applyFill="1" applyBorder="1" applyAlignment="1">
      <alignment horizontal="center" vertical="center" wrapText="1"/>
    </xf>
    <xf numFmtId="1" fontId="11" fillId="7" borderId="13" xfId="0" applyNumberFormat="1" applyFont="1" applyFill="1" applyBorder="1" applyAlignment="1">
      <alignment horizontal="center" vertical="center"/>
    </xf>
    <xf numFmtId="1" fontId="11" fillId="11" borderId="13" xfId="0" applyNumberFormat="1" applyFont="1" applyFill="1" applyBorder="1" applyAlignment="1">
      <alignment horizontal="center" vertical="center"/>
    </xf>
    <xf numFmtId="1" fontId="10" fillId="23" borderId="13" xfId="0" applyNumberFormat="1" applyFont="1" applyFill="1" applyBorder="1" applyAlignment="1">
      <alignment horizontal="center" vertical="center"/>
    </xf>
    <xf numFmtId="1" fontId="11" fillId="0" borderId="13" xfId="0" applyNumberFormat="1" applyFont="1" applyBorder="1" applyAlignment="1">
      <alignment horizontal="center"/>
    </xf>
    <xf numFmtId="0" fontId="4" fillId="13" borderId="61" xfId="0" applyFont="1" applyFill="1" applyBorder="1" applyAlignment="1">
      <alignment horizontal="center" vertical="center" wrapText="1"/>
    </xf>
    <xf numFmtId="0" fontId="11" fillId="13" borderId="61" xfId="0" applyFont="1" applyFill="1" applyBorder="1" applyAlignment="1">
      <alignment horizontal="center" vertical="center" wrapText="1"/>
    </xf>
    <xf numFmtId="1" fontId="11" fillId="13" borderId="10" xfId="0" applyNumberFormat="1" applyFont="1" applyFill="1" applyBorder="1" applyAlignment="1">
      <alignment horizontal="center" vertical="center" wrapText="1"/>
    </xf>
    <xf numFmtId="1" fontId="11" fillId="21" borderId="10" xfId="0" applyNumberFormat="1" applyFont="1" applyFill="1" applyBorder="1" applyAlignment="1">
      <alignment horizontal="center" vertical="center" wrapText="1"/>
    </xf>
    <xf numFmtId="1" fontId="10" fillId="13" borderId="10" xfId="0" applyNumberFormat="1" applyFont="1" applyFill="1" applyBorder="1" applyAlignment="1">
      <alignment horizontal="center" vertical="center"/>
    </xf>
    <xf numFmtId="1" fontId="10" fillId="13" borderId="10" xfId="0" applyNumberFormat="1" applyFont="1" applyFill="1" applyBorder="1" applyAlignment="1">
      <alignment horizontal="center" vertical="center" wrapText="1"/>
    </xf>
    <xf numFmtId="1" fontId="10" fillId="12" borderId="10" xfId="0" applyNumberFormat="1" applyFont="1" applyFill="1" applyBorder="1" applyAlignment="1">
      <alignment horizontal="center" vertical="center" wrapText="1"/>
    </xf>
    <xf numFmtId="1" fontId="11" fillId="12" borderId="10" xfId="0" applyNumberFormat="1" applyFont="1" applyFill="1" applyBorder="1" applyAlignment="1">
      <alignment horizontal="center"/>
    </xf>
    <xf numFmtId="0" fontId="4" fillId="18" borderId="11" xfId="0" applyFont="1" applyFill="1" applyBorder="1" applyAlignment="1">
      <alignment horizontal="center" vertical="center" wrapText="1"/>
    </xf>
    <xf numFmtId="0" fontId="11" fillId="18" borderId="18" xfId="0" applyFont="1" applyFill="1" applyBorder="1" applyAlignment="1">
      <alignment horizontal="center" wrapText="1"/>
    </xf>
    <xf numFmtId="0" fontId="10" fillId="18" borderId="8" xfId="0" applyFont="1" applyFill="1" applyBorder="1" applyAlignment="1">
      <alignment horizontal="center" vertical="center" wrapText="1"/>
    </xf>
    <xf numFmtId="0" fontId="11" fillId="22" borderId="8" xfId="0" applyFont="1" applyFill="1" applyBorder="1" applyAlignment="1">
      <alignment horizontal="center" vertical="center"/>
    </xf>
    <xf numFmtId="0" fontId="11" fillId="18" borderId="8" xfId="0" applyFont="1" applyFill="1" applyBorder="1" applyAlignment="1">
      <alignment horizontal="center"/>
    </xf>
    <xf numFmtId="1" fontId="18" fillId="18" borderId="8" xfId="0" applyNumberFormat="1" applyFont="1" applyFill="1" applyBorder="1" applyAlignment="1">
      <alignment horizontal="center" vertical="center"/>
    </xf>
    <xf numFmtId="1" fontId="11" fillId="26" borderId="8" xfId="0" applyNumberFormat="1" applyFont="1" applyFill="1" applyBorder="1" applyAlignment="1">
      <alignment horizontal="center" vertical="center"/>
    </xf>
    <xf numFmtId="1" fontId="10" fillId="18" borderId="8" xfId="0" applyNumberFormat="1" applyFont="1" applyFill="1" applyBorder="1" applyAlignment="1">
      <alignment horizontal="center" vertical="center"/>
    </xf>
    <xf numFmtId="1" fontId="10" fillId="18" borderId="8" xfId="0" applyNumberFormat="1" applyFont="1" applyFill="1" applyBorder="1" applyAlignment="1">
      <alignment horizontal="center" vertical="center" wrapText="1"/>
    </xf>
    <xf numFmtId="0" fontId="4" fillId="17" borderId="41" xfId="0" applyFont="1" applyFill="1" applyBorder="1" applyAlignment="1">
      <alignment horizontal="center" vertical="center" wrapText="1"/>
    </xf>
    <xf numFmtId="1" fontId="10" fillId="2" borderId="39" xfId="0" applyNumberFormat="1" applyFont="1" applyFill="1" applyBorder="1" applyAlignment="1">
      <alignment horizontal="center" vertical="center" wrapText="1"/>
    </xf>
    <xf numFmtId="1" fontId="10" fillId="17" borderId="39" xfId="0" applyNumberFormat="1" applyFont="1" applyFill="1" applyBorder="1" applyAlignment="1">
      <alignment horizontal="center" vertical="center"/>
    </xf>
    <xf numFmtId="1" fontId="10" fillId="17" borderId="9" xfId="0" applyNumberFormat="1" applyFont="1" applyFill="1" applyBorder="1" applyAlignment="1">
      <alignment horizontal="center" vertical="center"/>
    </xf>
    <xf numFmtId="1" fontId="10" fillId="12" borderId="39" xfId="0" applyNumberFormat="1" applyFont="1" applyFill="1" applyBorder="1" applyAlignment="1">
      <alignment horizontal="center" vertical="center" wrapText="1"/>
    </xf>
    <xf numFmtId="1" fontId="11" fillId="12" borderId="39" xfId="0" applyNumberFormat="1" applyFont="1" applyFill="1" applyBorder="1" applyAlignment="1">
      <alignment horizontal="center"/>
    </xf>
    <xf numFmtId="0" fontId="4" fillId="18" borderId="55" xfId="0" applyFont="1" applyFill="1" applyBorder="1" applyAlignment="1">
      <alignment horizontal="center" vertical="center" wrapText="1"/>
    </xf>
    <xf numFmtId="0" fontId="11" fillId="18" borderId="61" xfId="0" applyFont="1" applyFill="1" applyBorder="1" applyAlignment="1">
      <alignment horizontal="center" vertical="center" wrapText="1"/>
    </xf>
    <xf numFmtId="0" fontId="11" fillId="18" borderId="19" xfId="0" applyFont="1" applyFill="1" applyBorder="1" applyAlignment="1">
      <alignment horizontal="center" wrapText="1"/>
    </xf>
    <xf numFmtId="0" fontId="11" fillId="18" borderId="10" xfId="0" applyFont="1" applyFill="1" applyBorder="1" applyAlignment="1">
      <alignment horizontal="center" wrapText="1"/>
    </xf>
    <xf numFmtId="0" fontId="11" fillId="18" borderId="10" xfId="0" applyFont="1" applyFill="1" applyBorder="1" applyAlignment="1">
      <alignment horizontal="center" vertical="center" wrapText="1"/>
    </xf>
    <xf numFmtId="0" fontId="10" fillId="18" borderId="10" xfId="0" applyFont="1" applyFill="1" applyBorder="1" applyAlignment="1">
      <alignment horizontal="center" vertical="center" wrapText="1"/>
    </xf>
    <xf numFmtId="0" fontId="26" fillId="18" borderId="10" xfId="0" applyFont="1" applyFill="1" applyBorder="1" applyAlignment="1">
      <alignment horizontal="center" vertical="center" wrapText="1"/>
    </xf>
    <xf numFmtId="0" fontId="11" fillId="22" borderId="10" xfId="0" applyFont="1" applyFill="1" applyBorder="1" applyAlignment="1">
      <alignment horizontal="center" vertical="center"/>
    </xf>
    <xf numFmtId="0" fontId="11" fillId="18" borderId="10" xfId="0" applyFont="1" applyFill="1" applyBorder="1" applyAlignment="1">
      <alignment horizontal="center" vertical="center"/>
    </xf>
    <xf numFmtId="1" fontId="11" fillId="18" borderId="10" xfId="0" applyNumberFormat="1" applyFont="1" applyFill="1" applyBorder="1" applyAlignment="1">
      <alignment horizontal="center" vertical="center"/>
    </xf>
    <xf numFmtId="1" fontId="11" fillId="18" borderId="10" xfId="0" applyNumberFormat="1" applyFont="1" applyFill="1" applyBorder="1" applyAlignment="1">
      <alignment horizontal="center" vertical="center" wrapText="1"/>
    </xf>
    <xf numFmtId="1" fontId="10" fillId="18" borderId="10" xfId="0" applyNumberFormat="1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 wrapText="1"/>
    </xf>
    <xf numFmtId="1" fontId="14" fillId="2" borderId="24" xfId="0" applyNumberFormat="1" applyFont="1" applyFill="1" applyBorder="1" applyAlignment="1">
      <alignment horizontal="center" vertical="center" wrapText="1"/>
    </xf>
    <xf numFmtId="0" fontId="10" fillId="2" borderId="46" xfId="0" applyFont="1" applyFill="1" applyBorder="1" applyAlignment="1">
      <alignment horizontal="center" vertical="center" wrapText="1"/>
    </xf>
    <xf numFmtId="1" fontId="10" fillId="2" borderId="46" xfId="0" applyNumberFormat="1" applyFont="1" applyFill="1" applyBorder="1" applyAlignment="1">
      <alignment horizontal="center" vertical="center" wrapText="1"/>
    </xf>
    <xf numFmtId="1" fontId="10" fillId="19" borderId="46" xfId="0" applyNumberFormat="1" applyFont="1" applyFill="1" applyBorder="1" applyAlignment="1">
      <alignment horizontal="center" vertical="center"/>
    </xf>
    <xf numFmtId="1" fontId="10" fillId="12" borderId="46" xfId="0" applyNumberFormat="1" applyFont="1" applyFill="1" applyBorder="1" applyAlignment="1">
      <alignment horizontal="center" vertical="center" wrapText="1"/>
    </xf>
    <xf numFmtId="1" fontId="11" fillId="12" borderId="46" xfId="0" applyNumberFormat="1" applyFont="1" applyFill="1" applyBorder="1" applyAlignment="1">
      <alignment horizontal="center"/>
    </xf>
    <xf numFmtId="1" fontId="11" fillId="0" borderId="46" xfId="0" applyNumberFormat="1" applyFont="1" applyBorder="1" applyAlignment="1">
      <alignment horizontal="center"/>
    </xf>
    <xf numFmtId="0" fontId="8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 wrapText="1"/>
    </xf>
    <xf numFmtId="0" fontId="4" fillId="19" borderId="41" xfId="0" applyFont="1" applyFill="1" applyBorder="1" applyAlignment="1">
      <alignment horizontal="center" vertical="center" wrapText="1"/>
    </xf>
    <xf numFmtId="0" fontId="11" fillId="18" borderId="41" xfId="0" applyFont="1" applyFill="1" applyBorder="1" applyAlignment="1">
      <alignment horizontal="center" vertical="center" wrapText="1"/>
    </xf>
    <xf numFmtId="0" fontId="11" fillId="18" borderId="20" xfId="0" applyFont="1" applyFill="1" applyBorder="1" applyAlignment="1">
      <alignment horizontal="center" wrapText="1"/>
    </xf>
    <xf numFmtId="0" fontId="11" fillId="18" borderId="13" xfId="0" applyFont="1" applyFill="1" applyBorder="1" applyAlignment="1">
      <alignment horizontal="center" wrapText="1"/>
    </xf>
    <xf numFmtId="0" fontId="11" fillId="18" borderId="13" xfId="0" applyFont="1" applyFill="1" applyBorder="1" applyAlignment="1">
      <alignment horizontal="center" vertical="center" wrapText="1"/>
    </xf>
    <xf numFmtId="0" fontId="10" fillId="18" borderId="13" xfId="0" applyFont="1" applyFill="1" applyBorder="1" applyAlignment="1">
      <alignment horizontal="center" vertical="center" wrapText="1"/>
    </xf>
    <xf numFmtId="0" fontId="26" fillId="18" borderId="13" xfId="0" applyFont="1" applyFill="1" applyBorder="1" applyAlignment="1">
      <alignment horizontal="center" vertical="center" wrapText="1"/>
    </xf>
    <xf numFmtId="0" fontId="11" fillId="18" borderId="13" xfId="0" applyFont="1" applyFill="1" applyBorder="1" applyAlignment="1">
      <alignment horizontal="center" vertical="center"/>
    </xf>
    <xf numFmtId="1" fontId="11" fillId="18" borderId="13" xfId="0" applyNumberFormat="1" applyFont="1" applyFill="1" applyBorder="1" applyAlignment="1">
      <alignment horizontal="center" vertical="center"/>
    </xf>
    <xf numFmtId="1" fontId="11" fillId="18" borderId="13" xfId="0" applyNumberFormat="1" applyFont="1" applyFill="1" applyBorder="1" applyAlignment="1">
      <alignment horizontal="center" vertical="center" wrapText="1"/>
    </xf>
    <xf numFmtId="1" fontId="11" fillId="26" borderId="13" xfId="0" applyNumberFormat="1" applyFont="1" applyFill="1" applyBorder="1" applyAlignment="1">
      <alignment horizontal="center"/>
    </xf>
    <xf numFmtId="1" fontId="11" fillId="26" borderId="13" xfId="0" applyNumberFormat="1" applyFont="1" applyFill="1" applyBorder="1" applyAlignment="1">
      <alignment horizontal="center" vertical="center"/>
    </xf>
    <xf numFmtId="1" fontId="10" fillId="18" borderId="13" xfId="0" applyNumberFormat="1" applyFont="1" applyFill="1" applyBorder="1" applyAlignment="1">
      <alignment horizontal="center" vertical="center"/>
    </xf>
    <xf numFmtId="1" fontId="10" fillId="18" borderId="13" xfId="0" applyNumberFormat="1" applyFont="1" applyFill="1" applyBorder="1" applyAlignment="1">
      <alignment horizontal="center" vertical="center" wrapText="1"/>
    </xf>
    <xf numFmtId="1" fontId="10" fillId="12" borderId="13" xfId="0" applyNumberFormat="1" applyFont="1" applyFill="1" applyBorder="1" applyAlignment="1">
      <alignment horizontal="center" vertical="center" wrapText="1"/>
    </xf>
    <xf numFmtId="1" fontId="11" fillId="12" borderId="13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textRotation="90" wrapText="1"/>
    </xf>
    <xf numFmtId="0" fontId="11" fillId="2" borderId="47" xfId="0" applyFont="1" applyFill="1" applyBorder="1" applyAlignment="1">
      <alignment horizontal="center" vertical="center" wrapText="1"/>
    </xf>
    <xf numFmtId="1" fontId="10" fillId="15" borderId="8" xfId="0" applyNumberFormat="1" applyFont="1" applyFill="1" applyBorder="1" applyAlignment="1">
      <alignment horizontal="center" vertical="center" wrapText="1"/>
    </xf>
    <xf numFmtId="1" fontId="10" fillId="15" borderId="10" xfId="0" applyNumberFormat="1" applyFont="1" applyFill="1" applyBorder="1" applyAlignment="1">
      <alignment horizontal="center" vertical="center" wrapText="1"/>
    </xf>
    <xf numFmtId="1" fontId="10" fillId="15" borderId="39" xfId="0" applyNumberFormat="1" applyFont="1" applyFill="1" applyBorder="1" applyAlignment="1">
      <alignment horizontal="center" vertical="center" wrapText="1"/>
    </xf>
    <xf numFmtId="1" fontId="10" fillId="15" borderId="9" xfId="0" applyNumberFormat="1" applyFont="1" applyFill="1" applyBorder="1" applyAlignment="1">
      <alignment horizontal="center" vertical="center" wrapText="1"/>
    </xf>
    <xf numFmtId="1" fontId="10" fillId="15" borderId="13" xfId="0" applyNumberFormat="1" applyFont="1" applyFill="1" applyBorder="1" applyAlignment="1">
      <alignment horizontal="center" vertical="center" wrapText="1"/>
    </xf>
    <xf numFmtId="0" fontId="11" fillId="25" borderId="18" xfId="0" applyFont="1" applyFill="1" applyBorder="1" applyAlignment="1">
      <alignment horizontal="center" wrapText="1"/>
    </xf>
    <xf numFmtId="0" fontId="11" fillId="25" borderId="19" xfId="0" applyFont="1" applyFill="1" applyBorder="1" applyAlignment="1">
      <alignment horizontal="center" wrapText="1"/>
    </xf>
    <xf numFmtId="0" fontId="11" fillId="25" borderId="50" xfId="0" applyFont="1" applyFill="1" applyBorder="1" applyAlignment="1">
      <alignment horizontal="center" wrapText="1"/>
    </xf>
    <xf numFmtId="0" fontId="11" fillId="25" borderId="17" xfId="0" applyFont="1" applyFill="1" applyBorder="1" applyAlignment="1">
      <alignment horizontal="center" wrapText="1"/>
    </xf>
    <xf numFmtId="0" fontId="11" fillId="25" borderId="8" xfId="0" applyFont="1" applyFill="1" applyBorder="1" applyAlignment="1">
      <alignment horizontal="center" wrapText="1"/>
    </xf>
    <xf numFmtId="0" fontId="11" fillId="25" borderId="10" xfId="0" applyFont="1" applyFill="1" applyBorder="1" applyAlignment="1">
      <alignment horizontal="center" wrapText="1"/>
    </xf>
    <xf numFmtId="0" fontId="11" fillId="25" borderId="39" xfId="0" applyFont="1" applyFill="1" applyBorder="1" applyAlignment="1">
      <alignment horizontal="center" wrapText="1"/>
    </xf>
    <xf numFmtId="0" fontId="11" fillId="25" borderId="9" xfId="0" applyFont="1" applyFill="1" applyBorder="1" applyAlignment="1">
      <alignment horizontal="center" wrapText="1"/>
    </xf>
    <xf numFmtId="0" fontId="11" fillId="25" borderId="8" xfId="0" applyFont="1" applyFill="1" applyBorder="1" applyAlignment="1">
      <alignment horizontal="center" vertical="center" wrapText="1"/>
    </xf>
    <xf numFmtId="0" fontId="11" fillId="25" borderId="10" xfId="0" applyFont="1" applyFill="1" applyBorder="1" applyAlignment="1">
      <alignment horizontal="center" vertical="center" wrapText="1"/>
    </xf>
    <xf numFmtId="0" fontId="11" fillId="25" borderId="39" xfId="0" applyFont="1" applyFill="1" applyBorder="1" applyAlignment="1">
      <alignment horizontal="center" vertical="center" wrapText="1"/>
    </xf>
    <xf numFmtId="0" fontId="11" fillId="25" borderId="9" xfId="0" applyFont="1" applyFill="1" applyBorder="1" applyAlignment="1">
      <alignment horizontal="center" vertical="center" wrapText="1"/>
    </xf>
    <xf numFmtId="0" fontId="10" fillId="25" borderId="8" xfId="0" applyFont="1" applyFill="1" applyBorder="1" applyAlignment="1">
      <alignment horizontal="center" vertical="center" wrapText="1"/>
    </xf>
    <xf numFmtId="0" fontId="10" fillId="25" borderId="10" xfId="0" applyFont="1" applyFill="1" applyBorder="1" applyAlignment="1">
      <alignment horizontal="center" vertical="center" wrapText="1"/>
    </xf>
    <xf numFmtId="0" fontId="10" fillId="25" borderId="39" xfId="0" applyFont="1" applyFill="1" applyBorder="1" applyAlignment="1">
      <alignment horizontal="center" vertical="center" wrapText="1"/>
    </xf>
    <xf numFmtId="0" fontId="10" fillId="25" borderId="9" xfId="0" applyFont="1" applyFill="1" applyBorder="1" applyAlignment="1">
      <alignment horizontal="center" vertical="center" wrapText="1"/>
    </xf>
    <xf numFmtId="0" fontId="11" fillId="25" borderId="39" xfId="0" applyFont="1" applyFill="1" applyBorder="1" applyAlignment="1">
      <alignment horizontal="center" vertical="center"/>
    </xf>
    <xf numFmtId="0" fontId="11" fillId="25" borderId="9" xfId="0" applyFont="1" applyFill="1" applyBorder="1" applyAlignment="1">
      <alignment horizontal="center" vertical="center"/>
    </xf>
    <xf numFmtId="0" fontId="22" fillId="25" borderId="9" xfId="0" applyFont="1" applyFill="1" applyBorder="1" applyAlignment="1">
      <alignment horizontal="center" vertical="center"/>
    </xf>
    <xf numFmtId="1" fontId="10" fillId="25" borderId="8" xfId="0" applyNumberFormat="1" applyFont="1" applyFill="1" applyBorder="1" applyAlignment="1">
      <alignment horizontal="center" vertical="center" wrapText="1"/>
    </xf>
    <xf numFmtId="1" fontId="10" fillId="25" borderId="10" xfId="0" applyNumberFormat="1" applyFont="1" applyFill="1" applyBorder="1" applyAlignment="1">
      <alignment horizontal="center" vertical="center" wrapText="1"/>
    </xf>
    <xf numFmtId="1" fontId="10" fillId="25" borderId="39" xfId="0" applyNumberFormat="1" applyFont="1" applyFill="1" applyBorder="1" applyAlignment="1">
      <alignment horizontal="center" vertical="center" wrapText="1"/>
    </xf>
    <xf numFmtId="1" fontId="10" fillId="25" borderId="9" xfId="0" applyNumberFormat="1" applyFont="1" applyFill="1" applyBorder="1" applyAlignment="1">
      <alignment horizontal="center" vertical="center" wrapText="1"/>
    </xf>
    <xf numFmtId="1" fontId="11" fillId="25" borderId="8" xfId="0" applyNumberFormat="1" applyFont="1" applyFill="1" applyBorder="1" applyAlignment="1">
      <alignment horizontal="center" vertical="center" wrapText="1"/>
    </xf>
    <xf numFmtId="1" fontId="11" fillId="25" borderId="10" xfId="0" applyNumberFormat="1" applyFont="1" applyFill="1" applyBorder="1" applyAlignment="1">
      <alignment horizontal="center" vertical="center" wrapText="1"/>
    </xf>
    <xf numFmtId="1" fontId="18" fillId="25" borderId="39" xfId="0" applyNumberFormat="1" applyFont="1" applyFill="1" applyBorder="1" applyAlignment="1">
      <alignment horizontal="center" vertical="center"/>
    </xf>
    <xf numFmtId="1" fontId="11" fillId="25" borderId="9" xfId="0" applyNumberFormat="1" applyFont="1" applyFill="1" applyBorder="1" applyAlignment="1">
      <alignment horizontal="center" vertical="center"/>
    </xf>
    <xf numFmtId="1" fontId="11" fillId="25" borderId="10" xfId="0" applyNumberFormat="1" applyFont="1" applyFill="1" applyBorder="1" applyAlignment="1">
      <alignment horizontal="center" vertical="center"/>
    </xf>
    <xf numFmtId="1" fontId="11" fillId="25" borderId="39" xfId="0" applyNumberFormat="1" applyFont="1" applyFill="1" applyBorder="1" applyAlignment="1">
      <alignment horizontal="center" vertical="center"/>
    </xf>
    <xf numFmtId="0" fontId="2" fillId="0" borderId="2" xfId="0" applyFont="1" applyBorder="1"/>
    <xf numFmtId="0" fontId="2" fillId="3" borderId="2" xfId="0" applyFont="1" applyFill="1" applyBorder="1"/>
    <xf numFmtId="0" fontId="1" fillId="13" borderId="0" xfId="0" applyFont="1" applyFill="1" applyBorder="1"/>
    <xf numFmtId="0" fontId="1" fillId="14" borderId="0" xfId="0" applyFont="1" applyFill="1" applyBorder="1"/>
    <xf numFmtId="0" fontId="1" fillId="16" borderId="0" xfId="0" applyFont="1" applyFill="1" applyBorder="1"/>
    <xf numFmtId="0" fontId="8" fillId="12" borderId="0" xfId="0" applyFont="1" applyFill="1"/>
    <xf numFmtId="0" fontId="8" fillId="12" borderId="0" xfId="0" applyFont="1" applyFill="1" applyBorder="1"/>
    <xf numFmtId="0" fontId="34" fillId="12" borderId="0" xfId="0" applyFont="1" applyFill="1" applyBorder="1"/>
    <xf numFmtId="0" fontId="8" fillId="12" borderId="0" xfId="0" applyFont="1" applyFill="1" applyBorder="1" applyAlignment="1">
      <alignment horizontal="left"/>
    </xf>
    <xf numFmtId="0" fontId="0" fillId="12" borderId="2" xfId="0" applyFill="1" applyBorder="1"/>
    <xf numFmtId="0" fontId="4" fillId="12" borderId="0" xfId="0" applyFont="1" applyFill="1"/>
    <xf numFmtId="0" fontId="28" fillId="12" borderId="0" xfId="0" applyFont="1" applyFill="1"/>
    <xf numFmtId="0" fontId="12" fillId="12" borderId="0" xfId="0" applyFont="1" applyFill="1"/>
    <xf numFmtId="0" fontId="19" fillId="12" borderId="0" xfId="0" applyFont="1" applyFill="1"/>
    <xf numFmtId="0" fontId="32" fillId="12" borderId="0" xfId="0" applyFont="1" applyFill="1"/>
    <xf numFmtId="0" fontId="33" fillId="12" borderId="0" xfId="0" applyFont="1" applyFill="1"/>
    <xf numFmtId="0" fontId="6" fillId="12" borderId="0" xfId="0" applyFont="1" applyFill="1"/>
    <xf numFmtId="0" fontId="8" fillId="12" borderId="0" xfId="0" applyFont="1" applyFill="1" applyAlignment="1">
      <alignment horizontal="center" vertical="top"/>
    </xf>
    <xf numFmtId="0" fontId="8" fillId="12" borderId="0" xfId="0" applyFont="1" applyFill="1" applyAlignment="1">
      <alignment vertical="top"/>
    </xf>
    <xf numFmtId="0" fontId="11" fillId="12" borderId="0" xfId="0" applyFont="1" applyFill="1"/>
    <xf numFmtId="0" fontId="10" fillId="12" borderId="0" xfId="0" applyFont="1" applyFill="1" applyAlignment="1">
      <alignment wrapText="1"/>
    </xf>
    <xf numFmtId="0" fontId="0" fillId="12" borderId="2" xfId="0" applyFont="1" applyFill="1" applyBorder="1"/>
    <xf numFmtId="0" fontId="13" fillId="12" borderId="22" xfId="0" applyFont="1" applyFill="1" applyBorder="1" applyAlignment="1">
      <alignment horizontal="center" textRotation="90" wrapText="1"/>
    </xf>
    <xf numFmtId="0" fontId="13" fillId="12" borderId="22" xfId="0" applyFont="1" applyFill="1" applyBorder="1" applyAlignment="1">
      <alignment horizontal="center" vertical="center" textRotation="90" wrapText="1"/>
    </xf>
    <xf numFmtId="0" fontId="13" fillId="12" borderId="22" xfId="0" applyFont="1" applyFill="1" applyBorder="1" applyAlignment="1">
      <alignment horizontal="center" vertical="center" textRotation="90"/>
    </xf>
    <xf numFmtId="0" fontId="16" fillId="12" borderId="54" xfId="0" applyFont="1" applyFill="1" applyBorder="1" applyAlignment="1">
      <alignment horizontal="center" vertical="center" textRotation="90"/>
    </xf>
    <xf numFmtId="0" fontId="30" fillId="12" borderId="6" xfId="0" applyFont="1" applyFill="1" applyBorder="1"/>
    <xf numFmtId="0" fontId="31" fillId="12" borderId="0" xfId="0" applyFont="1" applyFill="1"/>
    <xf numFmtId="0" fontId="4" fillId="12" borderId="39" xfId="0" applyFont="1" applyFill="1" applyBorder="1" applyAlignment="1">
      <alignment horizontal="center"/>
    </xf>
    <xf numFmtId="0" fontId="6" fillId="12" borderId="2" xfId="0" applyFont="1" applyFill="1" applyBorder="1" applyAlignment="1">
      <alignment horizontal="center"/>
    </xf>
    <xf numFmtId="0" fontId="36" fillId="12" borderId="2" xfId="0" applyFont="1" applyFill="1" applyBorder="1" applyAlignment="1">
      <alignment horizontal="center"/>
    </xf>
    <xf numFmtId="49" fontId="4" fillId="12" borderId="4" xfId="0" applyNumberFormat="1" applyFont="1" applyFill="1" applyBorder="1" applyAlignment="1">
      <alignment horizontal="center"/>
    </xf>
    <xf numFmtId="49" fontId="4" fillId="12" borderId="3" xfId="0" applyNumberFormat="1" applyFont="1" applyFill="1" applyBorder="1" applyAlignment="1">
      <alignment horizontal="center"/>
    </xf>
    <xf numFmtId="49" fontId="4" fillId="12" borderId="24" xfId="0" applyNumberFormat="1" applyFont="1" applyFill="1" applyBorder="1" applyAlignment="1">
      <alignment horizontal="center"/>
    </xf>
    <xf numFmtId="0" fontId="4" fillId="12" borderId="12" xfId="0" applyFont="1" applyFill="1" applyBorder="1" applyAlignment="1">
      <alignment horizontal="center"/>
    </xf>
    <xf numFmtId="0" fontId="4" fillId="12" borderId="2" xfId="0" applyFont="1" applyFill="1" applyBorder="1"/>
    <xf numFmtId="0" fontId="4" fillId="12" borderId="8" xfId="0" applyFont="1" applyFill="1" applyBorder="1" applyAlignment="1"/>
    <xf numFmtId="0" fontId="4" fillId="12" borderId="0" xfId="0" applyFont="1" applyFill="1" applyAlignment="1">
      <alignment horizontal="left"/>
    </xf>
    <xf numFmtId="0" fontId="4" fillId="12" borderId="2" xfId="0" applyFont="1" applyFill="1" applyBorder="1" applyAlignment="1"/>
    <xf numFmtId="0" fontId="4" fillId="12" borderId="5" xfId="0" applyFont="1" applyFill="1" applyBorder="1"/>
    <xf numFmtId="0" fontId="4" fillId="12" borderId="0" xfId="0" applyFont="1" applyFill="1" applyBorder="1"/>
    <xf numFmtId="0" fontId="34" fillId="12" borderId="10" xfId="0" applyFont="1" applyFill="1" applyBorder="1" applyAlignment="1"/>
    <xf numFmtId="0" fontId="34" fillId="12" borderId="48" xfId="0" applyFont="1" applyFill="1" applyBorder="1" applyAlignment="1"/>
    <xf numFmtId="0" fontId="34" fillId="12" borderId="22" xfId="0" applyFont="1" applyFill="1" applyBorder="1" applyAlignment="1">
      <alignment textRotation="90"/>
    </xf>
    <xf numFmtId="0" fontId="34" fillId="12" borderId="48" xfId="0" applyFont="1" applyFill="1" applyBorder="1" applyAlignment="1">
      <alignment textRotation="90"/>
    </xf>
    <xf numFmtId="0" fontId="34" fillId="12" borderId="22" xfId="0" applyFont="1" applyFill="1" applyBorder="1" applyAlignment="1"/>
    <xf numFmtId="0" fontId="34" fillId="12" borderId="8" xfId="0" applyFont="1" applyFill="1" applyBorder="1" applyAlignment="1">
      <alignment textRotation="90"/>
    </xf>
    <xf numFmtId="0" fontId="34" fillId="12" borderId="2" xfId="0" applyFont="1" applyFill="1" applyBorder="1" applyAlignment="1">
      <alignment textRotation="90"/>
    </xf>
    <xf numFmtId="0" fontId="34" fillId="12" borderId="53" xfId="0" applyFont="1" applyFill="1" applyBorder="1"/>
    <xf numFmtId="0" fontId="34" fillId="12" borderId="22" xfId="0" applyFont="1" applyFill="1" applyBorder="1"/>
    <xf numFmtId="0" fontId="34" fillId="12" borderId="23" xfId="0" applyFont="1" applyFill="1" applyBorder="1"/>
    <xf numFmtId="0" fontId="34" fillId="12" borderId="21" xfId="0" applyFont="1" applyFill="1" applyBorder="1"/>
    <xf numFmtId="0" fontId="34" fillId="12" borderId="21" xfId="0" applyFont="1" applyFill="1" applyBorder="1" applyAlignment="1">
      <alignment textRotation="90"/>
    </xf>
    <xf numFmtId="0" fontId="34" fillId="12" borderId="36" xfId="0" applyFont="1" applyFill="1" applyBorder="1"/>
    <xf numFmtId="0" fontId="34" fillId="12" borderId="68" xfId="0" applyFont="1" applyFill="1" applyBorder="1" applyAlignment="1">
      <alignment textRotation="90"/>
    </xf>
    <xf numFmtId="0" fontId="34" fillId="12" borderId="68" xfId="0" applyFont="1" applyFill="1" applyBorder="1"/>
    <xf numFmtId="0" fontId="34" fillId="12" borderId="52" xfId="0" applyFont="1" applyFill="1" applyBorder="1"/>
    <xf numFmtId="0" fontId="13" fillId="12" borderId="45" xfId="0" applyFont="1" applyFill="1" applyBorder="1" applyAlignment="1">
      <alignment horizontal="center" textRotation="90"/>
    </xf>
    <xf numFmtId="0" fontId="13" fillId="12" borderId="42" xfId="0" applyFont="1" applyFill="1" applyBorder="1" applyAlignment="1">
      <alignment horizontal="center" textRotation="90" wrapText="1"/>
    </xf>
    <xf numFmtId="0" fontId="4" fillId="12" borderId="50" xfId="0" applyFont="1" applyFill="1" applyBorder="1" applyAlignment="1">
      <alignment horizontal="center"/>
    </xf>
    <xf numFmtId="0" fontId="6" fillId="12" borderId="16" xfId="0" applyFont="1" applyFill="1" applyBorder="1" applyAlignment="1">
      <alignment horizontal="center"/>
    </xf>
    <xf numFmtId="0" fontId="38" fillId="12" borderId="0" xfId="0" applyFont="1" applyFill="1"/>
    <xf numFmtId="0" fontId="29" fillId="12" borderId="2" xfId="0" applyFont="1" applyFill="1" applyBorder="1"/>
    <xf numFmtId="0" fontId="29" fillId="12" borderId="0" xfId="0" applyFont="1" applyFill="1"/>
    <xf numFmtId="0" fontId="0" fillId="12" borderId="0" xfId="0" applyFont="1" applyFill="1"/>
    <xf numFmtId="0" fontId="8" fillId="12" borderId="2" xfId="0" applyFont="1" applyFill="1" applyBorder="1" applyAlignment="1">
      <alignment horizontal="center"/>
    </xf>
    <xf numFmtId="0" fontId="4" fillId="12" borderId="2" xfId="0" applyFont="1" applyFill="1" applyBorder="1" applyAlignment="1">
      <alignment horizontal="left"/>
    </xf>
    <xf numFmtId="0" fontId="35" fillId="12" borderId="16" xfId="0" applyFont="1" applyFill="1" applyBorder="1" applyAlignment="1">
      <alignment horizontal="center" vertical="center"/>
    </xf>
    <xf numFmtId="0" fontId="37" fillId="12" borderId="2" xfId="0" applyFont="1" applyFill="1" applyBorder="1" applyAlignment="1">
      <alignment vertical="center"/>
    </xf>
    <xf numFmtId="0" fontId="40" fillId="12" borderId="13" xfId="0" applyFont="1" applyFill="1" applyBorder="1"/>
    <xf numFmtId="0" fontId="40" fillId="12" borderId="10" xfId="0" applyFont="1" applyFill="1" applyBorder="1"/>
    <xf numFmtId="0" fontId="41" fillId="12" borderId="0" xfId="0" applyFont="1" applyFill="1"/>
    <xf numFmtId="0" fontId="40" fillId="12" borderId="0" xfId="0" applyFont="1" applyFill="1"/>
    <xf numFmtId="0" fontId="40" fillId="12" borderId="39" xfId="0" applyFont="1" applyFill="1" applyBorder="1"/>
    <xf numFmtId="0" fontId="40" fillId="12" borderId="27" xfId="0" applyFont="1" applyFill="1" applyBorder="1"/>
    <xf numFmtId="0" fontId="40" fillId="12" borderId="48" xfId="0" applyFont="1" applyFill="1" applyBorder="1"/>
    <xf numFmtId="0" fontId="40" fillId="12" borderId="72" xfId="0" applyFont="1" applyFill="1" applyBorder="1"/>
    <xf numFmtId="0" fontId="45" fillId="12" borderId="0" xfId="0" applyFont="1" applyFill="1" applyAlignment="1">
      <alignment wrapText="1"/>
    </xf>
    <xf numFmtId="0" fontId="40" fillId="12" borderId="2" xfId="0" applyFont="1" applyFill="1" applyBorder="1"/>
    <xf numFmtId="0" fontId="45" fillId="12" borderId="2" xfId="0" applyFont="1" applyFill="1" applyBorder="1" applyAlignment="1">
      <alignment wrapText="1"/>
    </xf>
    <xf numFmtId="0" fontId="44" fillId="12" borderId="2" xfId="0" applyFont="1" applyFill="1" applyBorder="1"/>
    <xf numFmtId="0" fontId="40" fillId="12" borderId="44" xfId="0" applyFont="1" applyFill="1" applyBorder="1"/>
    <xf numFmtId="0" fontId="20" fillId="12" borderId="31" xfId="0" applyFont="1" applyFill="1" applyBorder="1"/>
    <xf numFmtId="0" fontId="20" fillId="12" borderId="32" xfId="0" applyFont="1" applyFill="1" applyBorder="1"/>
    <xf numFmtId="0" fontId="44" fillId="12" borderId="9" xfId="0" applyFont="1" applyFill="1" applyBorder="1"/>
    <xf numFmtId="0" fontId="46" fillId="12" borderId="50" xfId="0" applyFont="1" applyFill="1" applyBorder="1"/>
    <xf numFmtId="0" fontId="46" fillId="12" borderId="47" xfId="0" applyFont="1" applyFill="1" applyBorder="1"/>
    <xf numFmtId="0" fontId="46" fillId="12" borderId="39" xfId="0" applyFont="1" applyFill="1" applyBorder="1"/>
    <xf numFmtId="0" fontId="46" fillId="12" borderId="2" xfId="0" applyFont="1" applyFill="1" applyBorder="1"/>
    <xf numFmtId="0" fontId="46" fillId="12" borderId="9" xfId="0" applyFont="1" applyFill="1" applyBorder="1"/>
    <xf numFmtId="0" fontId="46" fillId="12" borderId="40" xfId="0" applyFont="1" applyFill="1" applyBorder="1"/>
    <xf numFmtId="0" fontId="46" fillId="12" borderId="28" xfId="0" applyFont="1" applyFill="1" applyBorder="1"/>
    <xf numFmtId="0" fontId="47" fillId="12" borderId="28" xfId="0" applyFont="1" applyFill="1" applyBorder="1"/>
    <xf numFmtId="0" fontId="47" fillId="12" borderId="33" xfId="0" applyFont="1" applyFill="1" applyBorder="1"/>
    <xf numFmtId="0" fontId="40" fillId="12" borderId="45" xfId="0" applyFont="1" applyFill="1" applyBorder="1"/>
    <xf numFmtId="0" fontId="40" fillId="12" borderId="22" xfId="0" applyFont="1" applyFill="1" applyBorder="1"/>
    <xf numFmtId="0" fontId="40" fillId="12" borderId="42" xfId="0" applyFont="1" applyFill="1" applyBorder="1"/>
    <xf numFmtId="0" fontId="40" fillId="12" borderId="56" xfId="0" applyFont="1" applyFill="1" applyBorder="1"/>
    <xf numFmtId="0" fontId="40" fillId="12" borderId="12" xfId="0" applyFont="1" applyFill="1" applyBorder="1"/>
    <xf numFmtId="0" fontId="40" fillId="12" borderId="57" xfId="0" applyFont="1" applyFill="1" applyBorder="1"/>
    <xf numFmtId="0" fontId="48" fillId="12" borderId="0" xfId="0" applyFont="1" applyFill="1" applyBorder="1"/>
    <xf numFmtId="0" fontId="48" fillId="12" borderId="0" xfId="0" applyFont="1" applyFill="1"/>
    <xf numFmtId="0" fontId="4" fillId="12" borderId="0" xfId="0" applyFont="1" applyFill="1" applyBorder="1" applyAlignment="1"/>
    <xf numFmtId="0" fontId="4" fillId="12" borderId="18" xfId="0" applyFont="1" applyFill="1" applyBorder="1" applyAlignment="1"/>
    <xf numFmtId="0" fontId="4" fillId="12" borderId="16" xfId="0" applyFont="1" applyFill="1" applyBorder="1"/>
    <xf numFmtId="0" fontId="4" fillId="12" borderId="69" xfId="0" applyFont="1" applyFill="1" applyBorder="1" applyAlignment="1"/>
    <xf numFmtId="0" fontId="4" fillId="12" borderId="28" xfId="0" applyFont="1" applyFill="1" applyBorder="1"/>
    <xf numFmtId="0" fontId="6" fillId="12" borderId="0" xfId="0" applyFont="1" applyFill="1" applyBorder="1"/>
    <xf numFmtId="0" fontId="4" fillId="12" borderId="16" xfId="0" applyFont="1" applyFill="1" applyBorder="1" applyAlignment="1"/>
    <xf numFmtId="0" fontId="44" fillId="12" borderId="22" xfId="0" applyFont="1" applyFill="1" applyBorder="1"/>
    <xf numFmtId="0" fontId="45" fillId="12" borderId="22" xfId="0" applyFont="1" applyFill="1" applyBorder="1" applyAlignment="1">
      <alignment wrapText="1"/>
    </xf>
    <xf numFmtId="0" fontId="40" fillId="12" borderId="20" xfId="0" applyFont="1" applyFill="1" applyBorder="1"/>
    <xf numFmtId="0" fontId="49" fillId="12" borderId="2" xfId="0" applyFont="1" applyFill="1" applyBorder="1"/>
    <xf numFmtId="0" fontId="46" fillId="12" borderId="10" xfId="0" applyFont="1" applyFill="1" applyBorder="1"/>
    <xf numFmtId="0" fontId="44" fillId="12" borderId="42" xfId="0" applyFont="1" applyFill="1" applyBorder="1"/>
    <xf numFmtId="0" fontId="46" fillId="12" borderId="12" xfId="0" applyFont="1" applyFill="1" applyBorder="1"/>
    <xf numFmtId="0" fontId="46" fillId="12" borderId="57" xfId="0" applyFont="1" applyFill="1" applyBorder="1"/>
    <xf numFmtId="0" fontId="47" fillId="12" borderId="16" xfId="0" applyFont="1" applyFill="1" applyBorder="1"/>
    <xf numFmtId="0" fontId="47" fillId="12" borderId="17" xfId="0" applyFont="1" applyFill="1" applyBorder="1"/>
    <xf numFmtId="0" fontId="21" fillId="12" borderId="16" xfId="0" applyFont="1" applyFill="1" applyBorder="1" applyAlignment="1">
      <alignment horizontal="center"/>
    </xf>
    <xf numFmtId="0" fontId="50" fillId="12" borderId="16" xfId="0" applyFont="1" applyFill="1" applyBorder="1" applyAlignment="1">
      <alignment horizontal="center"/>
    </xf>
    <xf numFmtId="0" fontId="50" fillId="12" borderId="10" xfId="0" applyFont="1" applyFill="1" applyBorder="1" applyAlignment="1">
      <alignment horizontal="center"/>
    </xf>
    <xf numFmtId="0" fontId="51" fillId="12" borderId="16" xfId="0" applyFont="1" applyFill="1" applyBorder="1" applyAlignment="1">
      <alignment horizontal="center"/>
    </xf>
    <xf numFmtId="0" fontId="52" fillId="12" borderId="2" xfId="0" applyFont="1" applyFill="1" applyBorder="1" applyAlignment="1">
      <alignment horizontal="center"/>
    </xf>
    <xf numFmtId="0" fontId="52" fillId="12" borderId="16" xfId="0" applyFont="1" applyFill="1" applyBorder="1" applyAlignment="1">
      <alignment horizontal="center"/>
    </xf>
    <xf numFmtId="0" fontId="20" fillId="12" borderId="2" xfId="0" applyFont="1" applyFill="1" applyBorder="1" applyAlignment="1">
      <alignment horizontal="center"/>
    </xf>
    <xf numFmtId="0" fontId="51" fillId="12" borderId="2" xfId="0" applyFont="1" applyFill="1" applyBorder="1" applyAlignment="1">
      <alignment horizontal="center"/>
    </xf>
    <xf numFmtId="0" fontId="21" fillId="12" borderId="25" xfId="0" applyFont="1" applyFill="1" applyBorder="1" applyAlignment="1">
      <alignment horizontal="center"/>
    </xf>
    <xf numFmtId="0" fontId="4" fillId="12" borderId="34" xfId="0" applyFont="1" applyFill="1" applyBorder="1" applyAlignment="1">
      <alignment horizontal="center"/>
    </xf>
    <xf numFmtId="0" fontId="4" fillId="12" borderId="10" xfId="0" applyFont="1" applyFill="1" applyBorder="1" applyAlignment="1">
      <alignment horizontal="center"/>
    </xf>
    <xf numFmtId="0" fontId="4" fillId="12" borderId="19" xfId="0" applyFont="1" applyFill="1" applyBorder="1" applyAlignment="1">
      <alignment horizontal="center"/>
    </xf>
    <xf numFmtId="0" fontId="4" fillId="12" borderId="0" xfId="0" applyFont="1" applyFill="1" applyBorder="1" applyAlignment="1">
      <alignment horizontal="center"/>
    </xf>
    <xf numFmtId="0" fontId="8" fillId="12" borderId="16" xfId="0" applyFont="1" applyFill="1" applyBorder="1" applyAlignment="1">
      <alignment horizontal="center"/>
    </xf>
    <xf numFmtId="0" fontId="4" fillId="12" borderId="28" xfId="0" applyFont="1" applyFill="1" applyBorder="1" applyAlignment="1">
      <alignment horizontal="center"/>
    </xf>
    <xf numFmtId="0" fontId="4" fillId="12" borderId="33" xfId="0" applyFont="1" applyFill="1" applyBorder="1" applyAlignment="1">
      <alignment horizontal="center"/>
    </xf>
    <xf numFmtId="0" fontId="4" fillId="12" borderId="0" xfId="0" applyFont="1" applyFill="1" applyBorder="1" applyAlignment="1">
      <alignment horizontal="left"/>
    </xf>
    <xf numFmtId="0" fontId="4" fillId="12" borderId="2" xfId="0" applyFont="1" applyFill="1" applyBorder="1" applyAlignment="1">
      <alignment horizontal="center"/>
    </xf>
    <xf numFmtId="0" fontId="4" fillId="12" borderId="9" xfId="0" applyFont="1" applyFill="1" applyBorder="1" applyAlignment="1">
      <alignment horizontal="center"/>
    </xf>
    <xf numFmtId="0" fontId="4" fillId="12" borderId="16" xfId="0" applyFont="1" applyFill="1" applyBorder="1" applyAlignment="1">
      <alignment horizontal="center"/>
    </xf>
    <xf numFmtId="0" fontId="4" fillId="12" borderId="17" xfId="0" applyFont="1" applyFill="1" applyBorder="1" applyAlignment="1">
      <alignment horizontal="center"/>
    </xf>
    <xf numFmtId="0" fontId="39" fillId="12" borderId="44" xfId="0" applyFont="1" applyFill="1" applyBorder="1"/>
    <xf numFmtId="0" fontId="39" fillId="12" borderId="0" xfId="0" applyFont="1" applyFill="1" applyBorder="1"/>
    <xf numFmtId="0" fontId="23" fillId="12" borderId="38" xfId="0" applyFont="1" applyFill="1" applyBorder="1"/>
    <xf numFmtId="0" fontId="42" fillId="12" borderId="12" xfId="0" applyFont="1" applyFill="1" applyBorder="1"/>
    <xf numFmtId="0" fontId="43" fillId="12" borderId="12" xfId="0" applyFont="1" applyFill="1" applyBorder="1"/>
    <xf numFmtId="0" fontId="44" fillId="12" borderId="12" xfId="0" applyFont="1" applyFill="1" applyBorder="1"/>
    <xf numFmtId="0" fontId="45" fillId="12" borderId="12" xfId="0" applyFont="1" applyFill="1" applyBorder="1" applyAlignment="1">
      <alignment wrapText="1"/>
    </xf>
    <xf numFmtId="0" fontId="45" fillId="12" borderId="57" xfId="0" applyFont="1" applyFill="1" applyBorder="1" applyAlignment="1">
      <alignment wrapText="1"/>
    </xf>
    <xf numFmtId="0" fontId="29" fillId="12" borderId="1" xfId="0" applyFont="1" applyFill="1" applyBorder="1"/>
    <xf numFmtId="0" fontId="29" fillId="12" borderId="0" xfId="0" applyFont="1" applyFill="1" applyBorder="1"/>
    <xf numFmtId="0" fontId="4" fillId="12" borderId="70" xfId="0" applyFont="1" applyFill="1" applyBorder="1" applyAlignment="1">
      <alignment horizontal="center"/>
    </xf>
    <xf numFmtId="0" fontId="20" fillId="12" borderId="31" xfId="0" applyFont="1" applyFill="1" applyBorder="1" applyAlignment="1">
      <alignment horizontal="center"/>
    </xf>
    <xf numFmtId="0" fontId="20" fillId="12" borderId="32" xfId="0" applyFont="1" applyFill="1" applyBorder="1" applyAlignment="1">
      <alignment horizontal="center"/>
    </xf>
    <xf numFmtId="0" fontId="4" fillId="12" borderId="42" xfId="0" applyFont="1" applyFill="1" applyBorder="1" applyAlignment="1">
      <alignment horizontal="center"/>
    </xf>
    <xf numFmtId="0" fontId="4" fillId="12" borderId="40" xfId="0" applyFont="1" applyFill="1" applyBorder="1" applyAlignment="1">
      <alignment horizontal="center"/>
    </xf>
    <xf numFmtId="0" fontId="36" fillId="12" borderId="28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53" xfId="0" applyFont="1" applyFill="1" applyBorder="1" applyAlignment="1">
      <alignment horizontal="center" vertical="center" textRotation="90" wrapText="1"/>
    </xf>
    <xf numFmtId="0" fontId="4" fillId="2" borderId="68" xfId="0" applyFont="1" applyFill="1" applyBorder="1" applyAlignment="1">
      <alignment horizontal="center" vertical="center" textRotation="90" wrapText="1"/>
    </xf>
    <xf numFmtId="0" fontId="4" fillId="2" borderId="64" xfId="0" applyFont="1" applyFill="1" applyBorder="1" applyAlignment="1">
      <alignment horizontal="center" vertical="center" textRotation="90" wrapText="1"/>
    </xf>
    <xf numFmtId="0" fontId="4" fillId="2" borderId="42" xfId="0" applyFont="1" applyFill="1" applyBorder="1" applyAlignment="1">
      <alignment horizontal="center" vertical="center" textRotation="90" wrapText="1"/>
    </xf>
    <xf numFmtId="0" fontId="4" fillId="2" borderId="62" xfId="0" applyFont="1" applyFill="1" applyBorder="1" applyAlignment="1">
      <alignment horizontal="center" vertical="center" textRotation="90" wrapText="1"/>
    </xf>
    <xf numFmtId="0" fontId="4" fillId="2" borderId="15" xfId="0" applyFont="1" applyFill="1" applyBorder="1" applyAlignment="1">
      <alignment horizontal="center" vertical="center" textRotation="90" wrapText="1"/>
    </xf>
    <xf numFmtId="1" fontId="4" fillId="2" borderId="43" xfId="0" applyNumberFormat="1" applyFont="1" applyFill="1" applyBorder="1" applyAlignment="1">
      <alignment horizontal="center" vertical="center" textRotation="90" wrapText="1"/>
    </xf>
    <xf numFmtId="1" fontId="4" fillId="2" borderId="44" xfId="0" applyNumberFormat="1" applyFont="1" applyFill="1" applyBorder="1" applyAlignment="1">
      <alignment horizontal="center" vertical="center" textRotation="90" wrapText="1"/>
    </xf>
    <xf numFmtId="1" fontId="4" fillId="2" borderId="70" xfId="0" applyNumberFormat="1" applyFont="1" applyFill="1" applyBorder="1" applyAlignment="1">
      <alignment horizontal="center" vertical="center" textRotation="90" wrapText="1"/>
    </xf>
    <xf numFmtId="49" fontId="8" fillId="2" borderId="44" xfId="0" applyNumberFormat="1" applyFont="1" applyFill="1" applyBorder="1" applyAlignment="1">
      <alignment horizontal="center" vertical="center" wrapText="1"/>
    </xf>
    <xf numFmtId="0" fontId="4" fillId="2" borderId="60" xfId="0" applyFont="1" applyFill="1" applyBorder="1" applyAlignment="1">
      <alignment horizontal="center" vertical="center" wrapText="1"/>
    </xf>
    <xf numFmtId="0" fontId="4" fillId="2" borderId="47" xfId="0" applyFont="1" applyFill="1" applyBorder="1" applyAlignment="1">
      <alignment horizontal="center" vertical="center" wrapText="1"/>
    </xf>
    <xf numFmtId="0" fontId="4" fillId="2" borderId="66" xfId="0" applyFont="1" applyFill="1" applyBorder="1" applyAlignment="1">
      <alignment horizontal="center" vertical="center" wrapText="1"/>
    </xf>
    <xf numFmtId="0" fontId="4" fillId="2" borderId="4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4" fillId="2" borderId="4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  <xf numFmtId="164" fontId="4" fillId="2" borderId="65" xfId="0" applyNumberFormat="1" applyFont="1" applyFill="1" applyBorder="1" applyAlignment="1">
      <alignment horizontal="center" vertical="center" textRotation="90" wrapText="1"/>
    </xf>
    <xf numFmtId="164" fontId="4" fillId="2" borderId="36" xfId="0" applyNumberFormat="1" applyFont="1" applyFill="1" applyBorder="1" applyAlignment="1">
      <alignment horizontal="center" vertical="center" textRotation="90" wrapText="1"/>
    </xf>
    <xf numFmtId="164" fontId="4" fillId="2" borderId="61" xfId="0" applyNumberFormat="1" applyFont="1" applyFill="1" applyBorder="1" applyAlignment="1">
      <alignment horizontal="center" vertical="center" textRotation="90" wrapText="1"/>
    </xf>
    <xf numFmtId="164" fontId="4" fillId="2" borderId="68" xfId="0" applyNumberFormat="1" applyFont="1" applyFill="1" applyBorder="1" applyAlignment="1">
      <alignment horizontal="center" vertical="center" textRotation="90" wrapText="1"/>
    </xf>
    <xf numFmtId="0" fontId="4" fillId="2" borderId="39" xfId="0" applyFont="1" applyFill="1" applyBorder="1" applyAlignment="1">
      <alignment horizontal="center" vertical="center" textRotation="90" wrapText="1"/>
    </xf>
    <xf numFmtId="0" fontId="4" fillId="2" borderId="40" xfId="0" applyFont="1" applyFill="1" applyBorder="1" applyAlignment="1">
      <alignment horizontal="center" vertical="center" textRotation="90" wrapText="1"/>
    </xf>
    <xf numFmtId="0" fontId="4" fillId="2" borderId="2" xfId="0" applyFont="1" applyFill="1" applyBorder="1" applyAlignment="1">
      <alignment horizontal="center" vertical="center" textRotation="90" wrapText="1"/>
    </xf>
    <xf numFmtId="0" fontId="4" fillId="2" borderId="28" xfId="0" applyFont="1" applyFill="1" applyBorder="1" applyAlignment="1">
      <alignment horizontal="center" vertical="center" textRotation="90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46" xfId="0" applyFont="1" applyFill="1" applyBorder="1" applyAlignment="1">
      <alignment horizontal="center" vertical="center" wrapText="1"/>
    </xf>
    <xf numFmtId="0" fontId="8" fillId="2" borderId="4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37" xfId="0" applyFont="1" applyFill="1" applyBorder="1" applyAlignment="1">
      <alignment horizontal="center" vertical="center" wrapText="1"/>
    </xf>
    <xf numFmtId="1" fontId="4" fillId="2" borderId="59" xfId="0" applyNumberFormat="1" applyFont="1" applyFill="1" applyBorder="1" applyAlignment="1">
      <alignment horizontal="center" vertical="center" textRotation="90" wrapText="1"/>
    </xf>
    <xf numFmtId="1" fontId="4" fillId="2" borderId="67" xfId="0" applyNumberFormat="1" applyFont="1" applyFill="1" applyBorder="1" applyAlignment="1">
      <alignment horizontal="center" vertical="center" textRotation="90" wrapText="1"/>
    </xf>
    <xf numFmtId="1" fontId="4" fillId="2" borderId="63" xfId="0" applyNumberFormat="1" applyFont="1" applyFill="1" applyBorder="1" applyAlignment="1">
      <alignment horizontal="center" vertical="center" textRotation="90" wrapText="1"/>
    </xf>
    <xf numFmtId="1" fontId="4" fillId="2" borderId="25" xfId="0" applyNumberFormat="1" applyFont="1" applyFill="1" applyBorder="1" applyAlignment="1">
      <alignment horizontal="center" vertical="center" textRotation="90" wrapText="1"/>
    </xf>
    <xf numFmtId="1" fontId="4" fillId="2" borderId="21" xfId="0" applyNumberFormat="1" applyFont="1" applyFill="1" applyBorder="1" applyAlignment="1">
      <alignment horizontal="center" vertical="center" textRotation="90" wrapText="1"/>
    </xf>
    <xf numFmtId="1" fontId="4" fillId="2" borderId="14" xfId="0" applyNumberFormat="1" applyFont="1" applyFill="1" applyBorder="1" applyAlignment="1">
      <alignment horizontal="center" vertical="center" textRotation="90" wrapText="1"/>
    </xf>
    <xf numFmtId="0" fontId="4" fillId="2" borderId="4" xfId="0" applyFont="1" applyFill="1" applyBorder="1" applyAlignment="1">
      <alignment horizontal="center" vertical="center" wrapText="1"/>
    </xf>
    <xf numFmtId="1" fontId="4" fillId="2" borderId="26" xfId="0" applyNumberFormat="1" applyFont="1" applyFill="1" applyBorder="1" applyAlignment="1">
      <alignment horizontal="center" vertical="center" textRotation="90" wrapText="1"/>
    </xf>
    <xf numFmtId="1" fontId="4" fillId="2" borderId="62" xfId="0" applyNumberFormat="1" applyFont="1" applyFill="1" applyBorder="1" applyAlignment="1">
      <alignment horizontal="center" vertical="center" textRotation="90" wrapText="1"/>
    </xf>
    <xf numFmtId="1" fontId="4" fillId="2" borderId="15" xfId="0" applyNumberFormat="1" applyFont="1" applyFill="1" applyBorder="1" applyAlignment="1">
      <alignment horizontal="center" vertical="center" textRotation="90" wrapText="1"/>
    </xf>
    <xf numFmtId="1" fontId="4" fillId="2" borderId="3" xfId="0" applyNumberFormat="1" applyFont="1" applyFill="1" applyBorder="1" applyAlignment="1">
      <alignment horizontal="center" vertical="center" wrapText="1"/>
    </xf>
    <xf numFmtId="1" fontId="4" fillId="2" borderId="24" xfId="0" applyNumberFormat="1" applyFont="1" applyFill="1" applyBorder="1" applyAlignment="1">
      <alignment horizontal="center" vertical="center" wrapText="1"/>
    </xf>
    <xf numFmtId="1" fontId="4" fillId="2" borderId="0" xfId="0" applyNumberFormat="1" applyFont="1" applyFill="1" applyBorder="1" applyAlignment="1">
      <alignment horizontal="center" vertical="center" textRotation="90" wrapText="1"/>
    </xf>
    <xf numFmtId="1" fontId="4" fillId="2" borderId="31" xfId="0" applyNumberFormat="1" applyFont="1" applyFill="1" applyBorder="1" applyAlignment="1">
      <alignment horizontal="center" vertical="center" textRotation="90" wrapText="1"/>
    </xf>
    <xf numFmtId="0" fontId="4" fillId="12" borderId="41" xfId="0" applyFont="1" applyFill="1" applyBorder="1" applyAlignment="1">
      <alignment horizontal="center" vertical="center" textRotation="90" wrapText="1"/>
    </xf>
    <xf numFmtId="0" fontId="4" fillId="12" borderId="35" xfId="0" applyFont="1" applyFill="1" applyBorder="1" applyAlignment="1">
      <alignment horizontal="center" vertical="center" textRotation="90" wrapText="1"/>
    </xf>
    <xf numFmtId="0" fontId="4" fillId="12" borderId="30" xfId="0" applyFont="1" applyFill="1" applyBorder="1" applyAlignment="1">
      <alignment horizontal="center" vertical="center" textRotation="90" wrapText="1"/>
    </xf>
    <xf numFmtId="1" fontId="4" fillId="2" borderId="1" xfId="0" applyNumberFormat="1" applyFont="1" applyFill="1" applyBorder="1" applyAlignment="1">
      <alignment horizontal="center" vertical="center" textRotation="90" wrapText="1"/>
    </xf>
    <xf numFmtId="1" fontId="4" fillId="2" borderId="54" xfId="0" applyNumberFormat="1" applyFont="1" applyFill="1" applyBorder="1" applyAlignment="1">
      <alignment horizontal="center" vertical="center"/>
    </xf>
    <xf numFmtId="1" fontId="4" fillId="2" borderId="6" xfId="0" applyNumberFormat="1" applyFont="1" applyFill="1" applyBorder="1" applyAlignment="1">
      <alignment horizontal="center" vertical="center"/>
    </xf>
    <xf numFmtId="1" fontId="4" fillId="2" borderId="55" xfId="0" applyNumberFormat="1" applyFont="1" applyFill="1" applyBorder="1" applyAlignment="1">
      <alignment horizontal="center" vertical="center"/>
    </xf>
    <xf numFmtId="0" fontId="34" fillId="12" borderId="53" xfId="0" applyFont="1" applyFill="1" applyBorder="1" applyAlignment="1">
      <alignment horizontal="center" vertical="center" textRotation="90"/>
    </xf>
    <xf numFmtId="0" fontId="34" fillId="12" borderId="21" xfId="0" applyFont="1" applyFill="1" applyBorder="1" applyAlignment="1">
      <alignment horizontal="center" vertical="center" textRotation="90"/>
    </xf>
    <xf numFmtId="0" fontId="8" fillId="12" borderId="50" xfId="0" applyFont="1" applyFill="1" applyBorder="1" applyAlignment="1">
      <alignment horizontal="center" textRotation="90"/>
    </xf>
    <xf numFmtId="0" fontId="8" fillId="12" borderId="39" xfId="0" applyFont="1" applyFill="1" applyBorder="1" applyAlignment="1">
      <alignment horizontal="center" textRotation="90"/>
    </xf>
    <xf numFmtId="0" fontId="8" fillId="12" borderId="16" xfId="0" applyFont="1" applyFill="1" applyBorder="1" applyAlignment="1">
      <alignment horizontal="center" textRotation="90" wrapText="1"/>
    </xf>
    <xf numFmtId="0" fontId="8" fillId="12" borderId="2" xfId="0" applyFont="1" applyFill="1" applyBorder="1" applyAlignment="1">
      <alignment horizontal="center" textRotation="90" wrapText="1"/>
    </xf>
    <xf numFmtId="0" fontId="8" fillId="12" borderId="16" xfId="0" applyFont="1" applyFill="1" applyBorder="1" applyAlignment="1">
      <alignment horizontal="center" vertical="center" textRotation="90" wrapText="1"/>
    </xf>
    <xf numFmtId="0" fontId="8" fillId="12" borderId="2" xfId="0" applyFont="1" applyFill="1" applyBorder="1" applyAlignment="1">
      <alignment horizontal="center" vertical="center" textRotation="90" wrapText="1"/>
    </xf>
    <xf numFmtId="0" fontId="8" fillId="12" borderId="16" xfId="0" applyFont="1" applyFill="1" applyBorder="1" applyAlignment="1">
      <alignment horizontal="center"/>
    </xf>
    <xf numFmtId="0" fontId="8" fillId="12" borderId="17" xfId="0" applyFont="1" applyFill="1" applyBorder="1" applyAlignment="1">
      <alignment horizontal="center" textRotation="90" wrapText="1"/>
    </xf>
    <xf numFmtId="0" fontId="8" fillId="12" borderId="9" xfId="0" applyFont="1" applyFill="1" applyBorder="1" applyAlignment="1">
      <alignment horizontal="center" textRotation="90" wrapText="1"/>
    </xf>
    <xf numFmtId="0" fontId="8" fillId="12" borderId="2" xfId="0" applyFont="1" applyFill="1" applyBorder="1" applyAlignment="1">
      <alignment horizontal="center" vertical="center" textRotation="90"/>
    </xf>
    <xf numFmtId="0" fontId="4" fillId="12" borderId="10" xfId="0" applyFont="1" applyFill="1" applyBorder="1" applyAlignment="1">
      <alignment horizontal="center"/>
    </xf>
    <xf numFmtId="0" fontId="4" fillId="12" borderId="48" xfId="0" applyFont="1" applyFill="1" applyBorder="1" applyAlignment="1">
      <alignment horizontal="center"/>
    </xf>
    <xf numFmtId="0" fontId="4" fillId="12" borderId="8" xfId="0" applyFont="1" applyFill="1" applyBorder="1" applyAlignment="1">
      <alignment horizontal="center"/>
    </xf>
    <xf numFmtId="16" fontId="44" fillId="12" borderId="2" xfId="0" applyNumberFormat="1" applyFont="1" applyFill="1" applyBorder="1" applyAlignment="1">
      <alignment horizontal="center"/>
    </xf>
    <xf numFmtId="0" fontId="4" fillId="12" borderId="60" xfId="0" applyFont="1" applyFill="1" applyBorder="1" applyAlignment="1">
      <alignment horizontal="center"/>
    </xf>
    <xf numFmtId="0" fontId="4" fillId="12" borderId="49" xfId="0" applyFont="1" applyFill="1" applyBorder="1" applyAlignment="1">
      <alignment horizontal="center"/>
    </xf>
    <xf numFmtId="0" fontId="4" fillId="12" borderId="18" xfId="0" applyFont="1" applyFill="1" applyBorder="1" applyAlignment="1">
      <alignment horizontal="center"/>
    </xf>
    <xf numFmtId="0" fontId="4" fillId="12" borderId="19" xfId="0" applyFont="1" applyFill="1" applyBorder="1" applyAlignment="1">
      <alignment horizontal="center"/>
    </xf>
    <xf numFmtId="0" fontId="4" fillId="12" borderId="51" xfId="0" applyFont="1" applyFill="1" applyBorder="1" applyAlignment="1">
      <alignment horizontal="center"/>
    </xf>
    <xf numFmtId="0" fontId="4" fillId="12" borderId="16" xfId="0" applyFont="1" applyFill="1" applyBorder="1" applyAlignment="1">
      <alignment horizontal="center"/>
    </xf>
    <xf numFmtId="0" fontId="4" fillId="12" borderId="17" xfId="0" applyFont="1" applyFill="1" applyBorder="1" applyAlignment="1">
      <alignment horizontal="center"/>
    </xf>
    <xf numFmtId="0" fontId="4" fillId="12" borderId="47" xfId="0" applyFont="1" applyFill="1" applyBorder="1" applyAlignment="1">
      <alignment horizontal="center"/>
    </xf>
    <xf numFmtId="0" fontId="4" fillId="12" borderId="46" xfId="0" applyFont="1" applyFill="1" applyBorder="1" applyAlignment="1">
      <alignment horizontal="center"/>
    </xf>
    <xf numFmtId="0" fontId="4" fillId="12" borderId="2" xfId="0" applyFont="1" applyFill="1" applyBorder="1" applyAlignment="1">
      <alignment horizontal="center"/>
    </xf>
    <xf numFmtId="0" fontId="4" fillId="12" borderId="9" xfId="0" applyFont="1" applyFill="1" applyBorder="1" applyAlignment="1">
      <alignment horizontal="center"/>
    </xf>
    <xf numFmtId="0" fontId="48" fillId="12" borderId="4" xfId="0" applyFont="1" applyFill="1" applyBorder="1" applyAlignment="1">
      <alignment horizontal="center"/>
    </xf>
    <xf numFmtId="0" fontId="48" fillId="12" borderId="3" xfId="0" applyFont="1" applyFill="1" applyBorder="1" applyAlignment="1">
      <alignment horizontal="center"/>
    </xf>
    <xf numFmtId="0" fontId="48" fillId="12" borderId="24" xfId="0" applyFont="1" applyFill="1" applyBorder="1" applyAlignment="1">
      <alignment horizontal="center"/>
    </xf>
    <xf numFmtId="16" fontId="40" fillId="12" borderId="10" xfId="0" applyNumberFormat="1" applyFont="1" applyFill="1" applyBorder="1" applyAlignment="1">
      <alignment horizontal="center"/>
    </xf>
    <xf numFmtId="16" fontId="40" fillId="12" borderId="48" xfId="0" applyNumberFormat="1" applyFont="1" applyFill="1" applyBorder="1" applyAlignment="1">
      <alignment horizontal="center"/>
    </xf>
    <xf numFmtId="16" fontId="40" fillId="12" borderId="8" xfId="0" applyNumberFormat="1" applyFont="1" applyFill="1" applyBorder="1" applyAlignment="1">
      <alignment horizontal="center"/>
    </xf>
    <xf numFmtId="16" fontId="40" fillId="12" borderId="60" xfId="0" applyNumberFormat="1" applyFont="1" applyFill="1" applyBorder="1" applyAlignment="1">
      <alignment horizontal="center"/>
    </xf>
    <xf numFmtId="16" fontId="40" fillId="12" borderId="49" xfId="0" applyNumberFormat="1" applyFont="1" applyFill="1" applyBorder="1" applyAlignment="1">
      <alignment horizontal="center"/>
    </xf>
    <xf numFmtId="16" fontId="40" fillId="12" borderId="51" xfId="0" applyNumberFormat="1" applyFont="1" applyFill="1" applyBorder="1" applyAlignment="1">
      <alignment horizontal="center"/>
    </xf>
    <xf numFmtId="0" fontId="4" fillId="12" borderId="71" xfId="0" applyFont="1" applyFill="1" applyBorder="1" applyAlignment="1">
      <alignment horizontal="center"/>
    </xf>
    <xf numFmtId="0" fontId="4" fillId="12" borderId="72" xfId="0" applyFont="1" applyFill="1" applyBorder="1" applyAlignment="1">
      <alignment horizontal="center"/>
    </xf>
    <xf numFmtId="0" fontId="4" fillId="12" borderId="69" xfId="0" applyFont="1" applyFill="1" applyBorder="1" applyAlignment="1">
      <alignment horizontal="center"/>
    </xf>
    <xf numFmtId="0" fontId="4" fillId="12" borderId="34" xfId="0" applyFont="1" applyFill="1" applyBorder="1" applyAlignment="1">
      <alignment horizontal="center"/>
    </xf>
    <xf numFmtId="0" fontId="4" fillId="12" borderId="58" xfId="0" applyFont="1" applyFill="1" applyBorder="1" applyAlignment="1">
      <alignment horizontal="center"/>
    </xf>
    <xf numFmtId="0" fontId="4" fillId="12" borderId="28" xfId="0" applyFont="1" applyFill="1" applyBorder="1" applyAlignment="1">
      <alignment horizontal="center"/>
    </xf>
    <xf numFmtId="0" fontId="4" fillId="12" borderId="33" xfId="0" applyFont="1" applyFill="1" applyBorder="1" applyAlignment="1">
      <alignment horizontal="center"/>
    </xf>
    <xf numFmtId="16" fontId="40" fillId="12" borderId="47" xfId="0" applyNumberFormat="1" applyFont="1" applyFill="1" applyBorder="1" applyAlignment="1">
      <alignment horizontal="center"/>
    </xf>
    <xf numFmtId="16" fontId="40" fillId="12" borderId="46" xfId="0" applyNumberFormat="1" applyFont="1" applyFill="1" applyBorder="1" applyAlignment="1">
      <alignment horizontal="center"/>
    </xf>
    <xf numFmtId="0" fontId="4" fillId="12" borderId="0" xfId="0" applyFont="1" applyFill="1" applyBorder="1" applyAlignment="1">
      <alignment horizontal="center"/>
    </xf>
    <xf numFmtId="16" fontId="46" fillId="12" borderId="47" xfId="0" applyNumberFormat="1" applyFont="1" applyFill="1" applyBorder="1" applyAlignment="1">
      <alignment horizontal="center"/>
    </xf>
    <xf numFmtId="16" fontId="46" fillId="12" borderId="48" xfId="0" applyNumberFormat="1" applyFont="1" applyFill="1" applyBorder="1" applyAlignment="1">
      <alignment horizontal="center"/>
    </xf>
    <xf numFmtId="0" fontId="4" fillId="12" borderId="0" xfId="0" applyFont="1" applyFill="1" applyBorder="1" applyAlignment="1">
      <alignment horizontal="left"/>
    </xf>
  </cellXfs>
  <cellStyles count="4">
    <cellStyle name="Обычный" xfId="0" builtinId="0"/>
    <cellStyle name="Стиль 1" xfId="1"/>
    <cellStyle name="Стиль 2" xfId="2"/>
    <cellStyle name="Стиль 3" xfId="3"/>
  </cellStyles>
  <dxfs count="0"/>
  <tableStyles count="0" defaultTableStyle="TableStyleMedium9" defaultPivotStyle="PivotStyleLight16"/>
  <colors>
    <mruColors>
      <color rgb="FF00FF99"/>
      <color rgb="FF09E743"/>
      <color rgb="FFFF99CC"/>
      <color rgb="FFFFCCFF"/>
      <color rgb="FFFFFF99"/>
      <color rgb="FFFFFFCC"/>
      <color rgb="FFCCFFFF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184354</xdr:colOff>
      <xdr:row>32</xdr:row>
      <xdr:rowOff>112662</xdr:rowOff>
    </xdr:from>
    <xdr:to>
      <xdr:col>19</xdr:col>
      <xdr:colOff>204837</xdr:colOff>
      <xdr:row>47</xdr:row>
      <xdr:rowOff>51210</xdr:rowOff>
    </xdr:to>
    <xdr:cxnSp macro="">
      <xdr:nvCxnSpPr>
        <xdr:cNvPr id="4" name="Прямая со стрелкой 3"/>
        <xdr:cNvCxnSpPr/>
      </xdr:nvCxnSpPr>
      <xdr:spPr>
        <a:xfrm rot="5400000" flipH="1" flipV="1">
          <a:off x="4482997" y="7196394"/>
          <a:ext cx="3081798" cy="20483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204838</xdr:colOff>
      <xdr:row>31</xdr:row>
      <xdr:rowOff>112661</xdr:rowOff>
    </xdr:from>
    <xdr:to>
      <xdr:col>35</xdr:col>
      <xdr:colOff>102419</xdr:colOff>
      <xdr:row>31</xdr:row>
      <xdr:rowOff>114249</xdr:rowOff>
    </xdr:to>
    <xdr:cxnSp macro="">
      <xdr:nvCxnSpPr>
        <xdr:cNvPr id="5" name="Прямая со стрелкой 4"/>
        <xdr:cNvCxnSpPr/>
      </xdr:nvCxnSpPr>
      <xdr:spPr>
        <a:xfrm>
          <a:off x="11110963" y="5456186"/>
          <a:ext cx="202381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163871</xdr:colOff>
      <xdr:row>14</xdr:row>
      <xdr:rowOff>71694</xdr:rowOff>
    </xdr:from>
    <xdr:to>
      <xdr:col>35</xdr:col>
      <xdr:colOff>133145</xdr:colOff>
      <xdr:row>14</xdr:row>
      <xdr:rowOff>73282</xdr:rowOff>
    </xdr:to>
    <xdr:cxnSp macro="">
      <xdr:nvCxnSpPr>
        <xdr:cNvPr id="6" name="Прямая со стрелкой 5"/>
        <xdr:cNvCxnSpPr/>
      </xdr:nvCxnSpPr>
      <xdr:spPr>
        <a:xfrm rot="10800000">
          <a:off x="11069996" y="2662494"/>
          <a:ext cx="274074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100</xdr:row>
      <xdr:rowOff>0</xdr:rowOff>
    </xdr:from>
    <xdr:to>
      <xdr:col>8</xdr:col>
      <xdr:colOff>6436</xdr:colOff>
      <xdr:row>107</xdr:row>
      <xdr:rowOff>26662</xdr:rowOff>
    </xdr:to>
    <xdr:cxnSp macro="">
      <xdr:nvCxnSpPr>
        <xdr:cNvPr id="7" name="Прямая со стрелкой 6"/>
        <xdr:cNvCxnSpPr/>
      </xdr:nvCxnSpPr>
      <xdr:spPr>
        <a:xfrm rot="16200000" flipH="1">
          <a:off x="794749" y="21979526"/>
          <a:ext cx="1312537" cy="6436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204838</xdr:colOff>
      <xdr:row>31</xdr:row>
      <xdr:rowOff>112661</xdr:rowOff>
    </xdr:from>
    <xdr:to>
      <xdr:col>35</xdr:col>
      <xdr:colOff>102419</xdr:colOff>
      <xdr:row>31</xdr:row>
      <xdr:rowOff>114249</xdr:rowOff>
    </xdr:to>
    <xdr:cxnSp macro="">
      <xdr:nvCxnSpPr>
        <xdr:cNvPr id="10" name="Прямая со стрелкой 9"/>
        <xdr:cNvCxnSpPr/>
      </xdr:nvCxnSpPr>
      <xdr:spPr>
        <a:xfrm>
          <a:off x="10282288" y="5522861"/>
          <a:ext cx="211906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163871</xdr:colOff>
      <xdr:row>14</xdr:row>
      <xdr:rowOff>71694</xdr:rowOff>
    </xdr:from>
    <xdr:to>
      <xdr:col>35</xdr:col>
      <xdr:colOff>133145</xdr:colOff>
      <xdr:row>14</xdr:row>
      <xdr:rowOff>73282</xdr:rowOff>
    </xdr:to>
    <xdr:cxnSp macro="">
      <xdr:nvCxnSpPr>
        <xdr:cNvPr id="11" name="Прямая со стрелкой 10"/>
        <xdr:cNvCxnSpPr/>
      </xdr:nvCxnSpPr>
      <xdr:spPr>
        <a:xfrm rot="10800000">
          <a:off x="10241321" y="2729169"/>
          <a:ext cx="283599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204838</xdr:colOff>
      <xdr:row>31</xdr:row>
      <xdr:rowOff>112661</xdr:rowOff>
    </xdr:from>
    <xdr:to>
      <xdr:col>35</xdr:col>
      <xdr:colOff>102419</xdr:colOff>
      <xdr:row>31</xdr:row>
      <xdr:rowOff>114249</xdr:rowOff>
    </xdr:to>
    <xdr:cxnSp macro="">
      <xdr:nvCxnSpPr>
        <xdr:cNvPr id="12" name="Прямая со стрелкой 11"/>
        <xdr:cNvCxnSpPr/>
      </xdr:nvCxnSpPr>
      <xdr:spPr>
        <a:xfrm>
          <a:off x="10282288" y="5522861"/>
          <a:ext cx="211906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163871</xdr:colOff>
      <xdr:row>14</xdr:row>
      <xdr:rowOff>71694</xdr:rowOff>
    </xdr:from>
    <xdr:to>
      <xdr:col>35</xdr:col>
      <xdr:colOff>133145</xdr:colOff>
      <xdr:row>14</xdr:row>
      <xdr:rowOff>73282</xdr:rowOff>
    </xdr:to>
    <xdr:cxnSp macro="">
      <xdr:nvCxnSpPr>
        <xdr:cNvPr id="13" name="Прямая со стрелкой 12"/>
        <xdr:cNvCxnSpPr/>
      </xdr:nvCxnSpPr>
      <xdr:spPr>
        <a:xfrm rot="10800000">
          <a:off x="10241321" y="2729169"/>
          <a:ext cx="283599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BJ725"/>
  <sheetViews>
    <sheetView topLeftCell="M1" workbookViewId="0">
      <selection activeCell="AK56" sqref="AK56"/>
    </sheetView>
  </sheetViews>
  <sheetFormatPr defaultColWidth="9.140625" defaultRowHeight="14.25"/>
  <cols>
    <col min="1" max="7" width="2.7109375" style="2" customWidth="1"/>
    <col min="8" max="8" width="2.7109375" style="4" customWidth="1"/>
    <col min="9" max="11" width="2.7109375" style="5" customWidth="1"/>
    <col min="12" max="12" width="6" style="3" customWidth="1"/>
    <col min="13" max="13" width="4.42578125" style="2" customWidth="1"/>
    <col min="14" max="14" width="2.7109375" style="2" customWidth="1"/>
    <col min="15" max="15" width="0.85546875" style="2" customWidth="1"/>
    <col min="16" max="16" width="6.7109375" style="8" customWidth="1"/>
    <col min="17" max="17" width="1.7109375" style="20" customWidth="1"/>
    <col min="18" max="18" width="7" style="36" customWidth="1"/>
    <col min="19" max="19" width="25.28515625" style="2" customWidth="1"/>
    <col min="20" max="20" width="4.140625" style="2" customWidth="1"/>
    <col min="21" max="21" width="4.42578125" style="2" customWidth="1"/>
    <col min="22" max="22" width="3.5703125" style="2" customWidth="1"/>
    <col min="23" max="23" width="5.28515625" style="2" customWidth="1"/>
    <col min="24" max="24" width="6.140625" style="52" customWidth="1"/>
    <col min="25" max="25" width="5" style="52" customWidth="1"/>
    <col min="26" max="26" width="6.42578125" style="126" customWidth="1"/>
    <col min="27" max="27" width="5" style="126" customWidth="1"/>
    <col min="28" max="28" width="5.5703125" style="126" customWidth="1"/>
    <col min="29" max="29" width="6" style="126" customWidth="1"/>
    <col min="30" max="30" width="5.28515625" style="126" customWidth="1"/>
    <col min="31" max="31" width="5" style="126" customWidth="1"/>
    <col min="32" max="32" width="4.7109375" style="126" customWidth="1"/>
    <col min="33" max="33" width="5.140625" style="126" customWidth="1"/>
    <col min="34" max="34" width="4.42578125" style="2" customWidth="1"/>
    <col min="35" max="36" width="4.5703125" style="13" customWidth="1"/>
    <col min="37" max="37" width="4.140625" style="13" customWidth="1"/>
    <col min="38" max="38" width="4.42578125" style="2" customWidth="1"/>
    <col min="39" max="39" width="4.28515625" style="2" customWidth="1"/>
    <col min="40" max="40" width="5" style="2" customWidth="1"/>
    <col min="41" max="41" width="4.140625" style="2" customWidth="1"/>
    <col min="42" max="42" width="3.85546875" style="2" customWidth="1"/>
    <col min="43" max="43" width="3.140625" style="2" customWidth="1"/>
    <col min="44" max="44" width="3.7109375" style="2" customWidth="1"/>
    <col min="45" max="45" width="3.5703125" style="2" customWidth="1"/>
    <col min="46" max="46" width="4.140625" style="2" customWidth="1"/>
    <col min="47" max="47" width="3.140625" style="2" customWidth="1"/>
    <col min="48" max="48" width="3.7109375" style="2" customWidth="1"/>
    <col min="49" max="49" width="4.5703125" style="2" customWidth="1"/>
    <col min="50" max="50" width="3.42578125" style="2" customWidth="1"/>
    <col min="51" max="51" width="3.85546875" style="2" customWidth="1"/>
    <col min="52" max="52" width="2.85546875" style="2" customWidth="1"/>
    <col min="53" max="54" width="3.42578125" style="2" customWidth="1"/>
    <col min="55" max="55" width="3" style="2" customWidth="1"/>
    <col min="56" max="62" width="3.28515625" style="2" customWidth="1"/>
    <col min="63" max="16384" width="9.140625" style="2"/>
  </cols>
  <sheetData>
    <row r="1" spans="1:62">
      <c r="I1" s="4"/>
      <c r="L1" s="5"/>
      <c r="M1" s="5"/>
      <c r="N1" s="3"/>
      <c r="P1" s="2"/>
      <c r="Q1" s="2"/>
      <c r="R1" s="60"/>
      <c r="S1" s="20"/>
      <c r="AG1" s="126" t="s">
        <v>59</v>
      </c>
      <c r="AI1" s="32">
        <f t="shared" ref="AI1:AO1" si="0">SUM(A13:A98)</f>
        <v>9</v>
      </c>
      <c r="AJ1" s="32">
        <f t="shared" si="0"/>
        <v>10</v>
      </c>
      <c r="AK1" s="32">
        <f t="shared" si="0"/>
        <v>11</v>
      </c>
      <c r="AL1" s="29">
        <f t="shared" si="0"/>
        <v>10</v>
      </c>
      <c r="AM1" s="29">
        <f t="shared" si="0"/>
        <v>9</v>
      </c>
      <c r="AN1" s="29">
        <f t="shared" si="0"/>
        <v>8</v>
      </c>
      <c r="AO1" s="29">
        <f t="shared" si="0"/>
        <v>9</v>
      </c>
      <c r="AP1" s="29"/>
    </row>
    <row r="2" spans="1:62">
      <c r="I2" s="4"/>
      <c r="L2" s="5"/>
      <c r="M2" s="5"/>
      <c r="N2" s="3"/>
      <c r="P2" s="2"/>
      <c r="Q2" s="2"/>
      <c r="R2" s="60"/>
      <c r="S2" s="20"/>
      <c r="AG2" s="126" t="s">
        <v>61</v>
      </c>
      <c r="AI2" s="7">
        <f>SUMIF(U10:U97,1)/1</f>
        <v>2</v>
      </c>
      <c r="AJ2" s="7">
        <f>SUMIF(U10:U97,2)/2</f>
        <v>4</v>
      </c>
      <c r="AK2" s="7">
        <f>SUMIF(U10:U97,3)/3</f>
        <v>7</v>
      </c>
      <c r="AL2" s="30">
        <f>SUMIF(U10:U97,4)/4</f>
        <v>5</v>
      </c>
      <c r="AM2" s="30">
        <f>SUMIF(U10:U97,5)/5</f>
        <v>4</v>
      </c>
      <c r="AN2" s="30">
        <f>SUMIF(U13:U97,6)/6</f>
        <v>3</v>
      </c>
      <c r="AO2" s="30">
        <f>SUMIF(U13:U97,8)/8</f>
        <v>8</v>
      </c>
      <c r="AP2" s="7"/>
    </row>
    <row r="3" spans="1:62" s="1" customFormat="1" ht="12.75" customHeight="1" thickBot="1">
      <c r="H3" s="5"/>
      <c r="I3" s="5"/>
      <c r="J3" s="5"/>
      <c r="K3" s="5"/>
      <c r="L3" s="5"/>
      <c r="M3" s="5"/>
      <c r="R3" s="61"/>
      <c r="S3" s="21"/>
      <c r="X3" s="53"/>
      <c r="Y3" s="53"/>
      <c r="Z3" s="127"/>
      <c r="AA3" s="127"/>
      <c r="AB3" s="127"/>
      <c r="AC3" s="127"/>
      <c r="AD3" s="127"/>
      <c r="AE3" s="127"/>
      <c r="AF3" s="127"/>
      <c r="AG3" s="127" t="s">
        <v>60</v>
      </c>
      <c r="AI3" s="33">
        <f>SUMIF(T12:T98,1)/1</f>
        <v>0</v>
      </c>
      <c r="AJ3" s="33">
        <f>SUMIF(T12:T98,2)/2</f>
        <v>1</v>
      </c>
      <c r="AK3" s="33">
        <f>SUMIF(T12:T98,3)/3</f>
        <v>4</v>
      </c>
      <c r="AL3" s="31">
        <f>SUMIF(T12:T98,4)/4</f>
        <v>4</v>
      </c>
      <c r="AM3" s="31">
        <f>SUMIF(T12:T98,5)/5</f>
        <v>3</v>
      </c>
      <c r="AN3" s="31">
        <f>SUMIF(T12:T98,6)/6</f>
        <v>4</v>
      </c>
      <c r="AO3" s="31">
        <f>SUMIF(T12:T98,8)/8</f>
        <v>4</v>
      </c>
      <c r="AP3" s="33"/>
      <c r="AQ3" s="11">
        <f>SUM(AI3:AP3)-SUM(N13:N33)</f>
        <v>20</v>
      </c>
      <c r="AR3" s="11"/>
    </row>
    <row r="4" spans="1:62" s="1" customFormat="1" ht="15.75" customHeight="1" thickBot="1">
      <c r="H4" s="5"/>
      <c r="I4" s="5"/>
      <c r="J4" s="5"/>
      <c r="K4" s="5"/>
      <c r="L4" s="5"/>
      <c r="M4" s="5"/>
      <c r="R4" s="62"/>
      <c r="S4" s="34" t="s">
        <v>192</v>
      </c>
      <c r="T4" s="408"/>
      <c r="U4" s="408"/>
      <c r="V4" s="408"/>
      <c r="W4" s="408"/>
      <c r="X4" s="54"/>
      <c r="Y4" s="54"/>
      <c r="Z4" s="410"/>
      <c r="AA4" s="410"/>
      <c r="AB4" s="410"/>
      <c r="AC4" s="128"/>
      <c r="AD4" s="128"/>
      <c r="AE4" s="128"/>
      <c r="AF4" s="128"/>
      <c r="AG4" s="128"/>
      <c r="AH4" s="51"/>
      <c r="AI4" s="35">
        <f t="shared" ref="AI4:AO4" si="1">AI99</f>
        <v>34</v>
      </c>
      <c r="AJ4" s="35">
        <f t="shared" si="1"/>
        <v>35</v>
      </c>
      <c r="AK4" s="35">
        <f t="shared" si="1"/>
        <v>33</v>
      </c>
      <c r="AL4" s="35">
        <f t="shared" si="1"/>
        <v>33</v>
      </c>
      <c r="AM4" s="35">
        <f t="shared" si="1"/>
        <v>35</v>
      </c>
      <c r="AN4" s="35">
        <f t="shared" si="1"/>
        <v>34</v>
      </c>
      <c r="AO4" s="35">
        <f t="shared" si="1"/>
        <v>30</v>
      </c>
      <c r="AP4" s="35"/>
    </row>
    <row r="5" spans="1:62" s="1" customFormat="1" ht="12.75" customHeight="1" thickBot="1">
      <c r="H5" s="5"/>
      <c r="I5" s="5"/>
      <c r="J5" s="5"/>
      <c r="K5" s="5"/>
      <c r="L5" s="5"/>
      <c r="M5" s="5"/>
      <c r="R5" s="614" t="s">
        <v>191</v>
      </c>
      <c r="S5" s="615" t="s">
        <v>193</v>
      </c>
      <c r="T5" s="618" t="s">
        <v>21</v>
      </c>
      <c r="U5" s="619"/>
      <c r="V5" s="619"/>
      <c r="W5" s="620"/>
      <c r="X5" s="624" t="s">
        <v>48</v>
      </c>
      <c r="Y5" s="626" t="s">
        <v>197</v>
      </c>
      <c r="Z5" s="643" t="s">
        <v>0</v>
      </c>
      <c r="AA5" s="603"/>
      <c r="AB5" s="603"/>
      <c r="AC5" s="603"/>
      <c r="AD5" s="603"/>
      <c r="AE5" s="603"/>
      <c r="AF5" s="603"/>
      <c r="AG5" s="603"/>
      <c r="AH5" s="604"/>
      <c r="AI5" s="634" t="s">
        <v>202</v>
      </c>
      <c r="AJ5" s="635"/>
      <c r="AK5" s="635"/>
      <c r="AL5" s="635"/>
      <c r="AM5" s="635"/>
      <c r="AN5" s="635"/>
      <c r="AO5" s="635"/>
      <c r="AP5" s="636"/>
    </row>
    <row r="6" spans="1:62" s="1" customFormat="1" ht="12.75" customHeight="1" thickBot="1">
      <c r="H6" s="5"/>
      <c r="I6" s="5"/>
      <c r="J6" s="5"/>
      <c r="K6" s="5"/>
      <c r="L6" s="5"/>
      <c r="M6" s="5"/>
      <c r="R6" s="614"/>
      <c r="S6" s="616"/>
      <c r="T6" s="621"/>
      <c r="U6" s="622"/>
      <c r="V6" s="622"/>
      <c r="W6" s="623"/>
      <c r="X6" s="625"/>
      <c r="Y6" s="627"/>
      <c r="Z6" s="637" t="s">
        <v>22</v>
      </c>
      <c r="AA6" s="640" t="s">
        <v>142</v>
      </c>
      <c r="AB6" s="644" t="s">
        <v>141</v>
      </c>
      <c r="AC6" s="647" t="s">
        <v>146</v>
      </c>
      <c r="AD6" s="647"/>
      <c r="AE6" s="647"/>
      <c r="AF6" s="648"/>
      <c r="AG6" s="611" t="s">
        <v>13</v>
      </c>
      <c r="AH6" s="651" t="s">
        <v>217</v>
      </c>
      <c r="AI6" s="603" t="s">
        <v>11</v>
      </c>
      <c r="AJ6" s="604"/>
      <c r="AK6" s="643" t="s">
        <v>1</v>
      </c>
      <c r="AL6" s="604"/>
      <c r="AM6" s="643" t="s">
        <v>2</v>
      </c>
      <c r="AN6" s="604"/>
      <c r="AO6" s="643" t="s">
        <v>3</v>
      </c>
      <c r="AP6" s="604"/>
    </row>
    <row r="7" spans="1:62" s="1" customFormat="1" ht="12.75" customHeight="1" thickBot="1">
      <c r="H7" s="5"/>
      <c r="I7" s="5"/>
      <c r="J7" s="5"/>
      <c r="K7" s="5"/>
      <c r="L7" s="5"/>
      <c r="M7" s="5"/>
      <c r="R7" s="614"/>
      <c r="S7" s="616"/>
      <c r="T7" s="628" t="s">
        <v>24</v>
      </c>
      <c r="U7" s="630" t="s">
        <v>25</v>
      </c>
      <c r="V7" s="632" t="s">
        <v>194</v>
      </c>
      <c r="W7" s="633"/>
      <c r="X7" s="625"/>
      <c r="Y7" s="627"/>
      <c r="Z7" s="638"/>
      <c r="AA7" s="641"/>
      <c r="AB7" s="645"/>
      <c r="AC7" s="654" t="s">
        <v>23</v>
      </c>
      <c r="AD7" s="655" t="s">
        <v>20</v>
      </c>
      <c r="AE7" s="656"/>
      <c r="AF7" s="657"/>
      <c r="AG7" s="612"/>
      <c r="AH7" s="652"/>
      <c r="AI7" s="603" t="s">
        <v>204</v>
      </c>
      <c r="AJ7" s="603"/>
      <c r="AK7" s="603"/>
      <c r="AL7" s="603"/>
      <c r="AM7" s="603"/>
      <c r="AN7" s="603"/>
      <c r="AO7" s="603"/>
      <c r="AP7" s="604"/>
    </row>
    <row r="8" spans="1:62" s="1" customFormat="1" ht="19.5" customHeight="1" thickBot="1">
      <c r="A8" s="602" t="s">
        <v>248</v>
      </c>
      <c r="B8" s="602"/>
      <c r="C8" s="602"/>
      <c r="D8" s="602"/>
      <c r="E8" s="602"/>
      <c r="F8" s="602"/>
      <c r="G8" s="602"/>
      <c r="H8" s="5"/>
      <c r="I8" s="5"/>
      <c r="J8" s="5"/>
      <c r="K8" s="5"/>
      <c r="L8" s="5"/>
      <c r="M8" s="5"/>
      <c r="R8" s="614"/>
      <c r="S8" s="616"/>
      <c r="T8" s="628"/>
      <c r="U8" s="630"/>
      <c r="V8" s="605" t="s">
        <v>195</v>
      </c>
      <c r="W8" s="608" t="s">
        <v>196</v>
      </c>
      <c r="X8" s="625"/>
      <c r="Y8" s="627"/>
      <c r="Z8" s="638"/>
      <c r="AA8" s="641"/>
      <c r="AB8" s="645"/>
      <c r="AC8" s="649"/>
      <c r="AD8" s="611" t="s">
        <v>201</v>
      </c>
      <c r="AE8" s="640" t="s">
        <v>200</v>
      </c>
      <c r="AF8" s="644" t="s">
        <v>135</v>
      </c>
      <c r="AG8" s="649"/>
      <c r="AH8" s="652"/>
      <c r="AI8" s="323">
        <v>1</v>
      </c>
      <c r="AJ8" s="41">
        <v>2</v>
      </c>
      <c r="AK8" s="58">
        <v>3</v>
      </c>
      <c r="AL8" s="59">
        <v>4</v>
      </c>
      <c r="AM8" s="58">
        <v>5</v>
      </c>
      <c r="AN8" s="41">
        <v>6</v>
      </c>
      <c r="AO8" s="390">
        <v>8</v>
      </c>
      <c r="AP8" s="382"/>
    </row>
    <row r="9" spans="1:62" s="1" customFormat="1" ht="12.75" customHeight="1" thickBot="1">
      <c r="A9" s="602"/>
      <c r="B9" s="602"/>
      <c r="C9" s="602"/>
      <c r="D9" s="602"/>
      <c r="E9" s="602"/>
      <c r="F9" s="602"/>
      <c r="G9" s="602"/>
      <c r="H9" s="5"/>
      <c r="I9" s="5"/>
      <c r="J9" s="5"/>
      <c r="K9" s="5"/>
      <c r="L9" s="5"/>
      <c r="M9" s="5"/>
      <c r="R9" s="614"/>
      <c r="S9" s="616"/>
      <c r="T9" s="628"/>
      <c r="U9" s="630"/>
      <c r="V9" s="606"/>
      <c r="W9" s="609"/>
      <c r="X9" s="625"/>
      <c r="Y9" s="627"/>
      <c r="Z9" s="638"/>
      <c r="AA9" s="641"/>
      <c r="AB9" s="645"/>
      <c r="AC9" s="649"/>
      <c r="AD9" s="612"/>
      <c r="AE9" s="641"/>
      <c r="AF9" s="645"/>
      <c r="AG9" s="649"/>
      <c r="AH9" s="652"/>
      <c r="AI9" s="65" t="s">
        <v>203</v>
      </c>
      <c r="AJ9" s="65"/>
      <c r="AK9" s="65"/>
      <c r="AL9" s="65"/>
      <c r="AM9" s="65"/>
      <c r="AN9" s="65"/>
      <c r="AO9" s="391"/>
      <c r="AP9" s="64"/>
    </row>
    <row r="10" spans="1:62" s="1" customFormat="1" ht="26.25" customHeight="1" thickBot="1">
      <c r="A10" s="1">
        <v>1</v>
      </c>
      <c r="B10" s="1">
        <v>2</v>
      </c>
      <c r="C10" s="1">
        <v>3</v>
      </c>
      <c r="D10" s="1">
        <v>4</v>
      </c>
      <c r="E10" s="1">
        <v>5</v>
      </c>
      <c r="F10" s="1">
        <v>6</v>
      </c>
      <c r="G10" s="1">
        <v>7</v>
      </c>
      <c r="H10" s="5"/>
      <c r="I10" s="5"/>
      <c r="J10" s="5"/>
      <c r="K10" s="5"/>
      <c r="L10" s="5"/>
      <c r="M10" s="5"/>
      <c r="R10" s="614"/>
      <c r="S10" s="617"/>
      <c r="T10" s="629"/>
      <c r="U10" s="631"/>
      <c r="V10" s="607"/>
      <c r="W10" s="610"/>
      <c r="X10" s="625"/>
      <c r="Y10" s="627"/>
      <c r="Z10" s="639"/>
      <c r="AA10" s="642"/>
      <c r="AB10" s="646"/>
      <c r="AC10" s="650"/>
      <c r="AD10" s="613"/>
      <c r="AE10" s="642"/>
      <c r="AF10" s="646"/>
      <c r="AG10" s="650"/>
      <c r="AH10" s="653"/>
      <c r="AI10" s="324">
        <v>17</v>
      </c>
      <c r="AJ10" s="347">
        <v>21</v>
      </c>
      <c r="AK10" s="40">
        <v>16</v>
      </c>
      <c r="AL10" s="364">
        <v>18</v>
      </c>
      <c r="AM10" s="355">
        <v>15</v>
      </c>
      <c r="AN10" s="370">
        <v>17</v>
      </c>
      <c r="AO10" s="392">
        <v>23</v>
      </c>
      <c r="AP10" s="42"/>
      <c r="AR10" s="11">
        <f t="shared" ref="AR10:AW10" si="2">AI10</f>
        <v>17</v>
      </c>
      <c r="AS10" s="11">
        <f t="shared" si="2"/>
        <v>21</v>
      </c>
      <c r="AT10" s="11">
        <f t="shared" si="2"/>
        <v>16</v>
      </c>
      <c r="AU10" s="11">
        <f t="shared" si="2"/>
        <v>18</v>
      </c>
      <c r="AV10" s="11">
        <f t="shared" si="2"/>
        <v>15</v>
      </c>
      <c r="AW10" s="11">
        <f t="shared" si="2"/>
        <v>17</v>
      </c>
      <c r="AX10" s="11">
        <f>AO10</f>
        <v>23</v>
      </c>
      <c r="AY10" s="11">
        <f>AP10</f>
        <v>0</v>
      </c>
      <c r="AZ10" s="1">
        <v>1.5</v>
      </c>
      <c r="BA10" s="1">
        <v>54</v>
      </c>
      <c r="BD10" s="1" t="s">
        <v>76</v>
      </c>
    </row>
    <row r="11" spans="1:62" s="1" customFormat="1" ht="12" customHeight="1" thickBot="1">
      <c r="A11" s="446"/>
      <c r="B11" s="446"/>
      <c r="C11" s="446"/>
      <c r="D11" s="446"/>
      <c r="E11" s="446"/>
      <c r="F11" s="446"/>
      <c r="G11" s="446"/>
      <c r="H11" s="5"/>
      <c r="I11" s="5"/>
      <c r="J11" s="5"/>
      <c r="K11" s="5"/>
      <c r="L11" s="5"/>
      <c r="M11" s="5"/>
      <c r="R11" s="71" t="s">
        <v>118</v>
      </c>
      <c r="S11" s="71">
        <v>2</v>
      </c>
      <c r="T11" s="71">
        <v>3</v>
      </c>
      <c r="U11" s="180">
        <v>4</v>
      </c>
      <c r="V11" s="74">
        <v>5</v>
      </c>
      <c r="W11" s="273">
        <v>6</v>
      </c>
      <c r="X11" s="268">
        <v>7</v>
      </c>
      <c r="Y11" s="73">
        <v>8</v>
      </c>
      <c r="Z11" s="71">
        <v>9</v>
      </c>
      <c r="AA11" s="71">
        <v>10</v>
      </c>
      <c r="AB11" s="178">
        <v>11</v>
      </c>
      <c r="AC11" s="73">
        <v>12</v>
      </c>
      <c r="AD11" s="71">
        <v>13</v>
      </c>
      <c r="AE11" s="72">
        <v>14</v>
      </c>
      <c r="AF11" s="181">
        <v>15</v>
      </c>
      <c r="AG11" s="73">
        <v>16</v>
      </c>
      <c r="AH11" s="178">
        <v>17</v>
      </c>
      <c r="AI11" s="268">
        <v>18</v>
      </c>
      <c r="AJ11" s="73">
        <v>19</v>
      </c>
      <c r="AK11" s="74">
        <v>20</v>
      </c>
      <c r="AL11" s="273">
        <v>21</v>
      </c>
      <c r="AM11" s="268">
        <v>22</v>
      </c>
      <c r="AN11" s="73">
        <v>23</v>
      </c>
      <c r="AO11" s="75">
        <v>24</v>
      </c>
      <c r="AP11" s="383"/>
      <c r="AR11" s="11"/>
      <c r="AS11" s="11"/>
      <c r="AT11" s="11"/>
      <c r="AU11" s="11"/>
      <c r="AV11" s="11"/>
      <c r="AW11" s="11"/>
      <c r="AX11" s="11"/>
      <c r="AY11" s="11"/>
    </row>
    <row r="12" spans="1:62" s="1" customFormat="1" ht="12.75" customHeight="1" thickBot="1">
      <c r="A12" s="446"/>
      <c r="B12" s="446"/>
      <c r="C12" s="446"/>
      <c r="D12" s="446"/>
      <c r="E12" s="446"/>
      <c r="F12" s="446"/>
      <c r="G12" s="446"/>
      <c r="H12" s="5"/>
      <c r="I12" s="5"/>
      <c r="J12" s="14"/>
      <c r="K12" s="14"/>
      <c r="L12" s="14"/>
      <c r="M12" s="5"/>
      <c r="R12" s="198" t="s">
        <v>229</v>
      </c>
      <c r="S12" s="239" t="s">
        <v>119</v>
      </c>
      <c r="T12" s="217"/>
      <c r="U12" s="199"/>
      <c r="V12" s="274"/>
      <c r="W12" s="200"/>
      <c r="X12" s="201"/>
      <c r="Y12" s="202"/>
      <c r="Z12" s="203"/>
      <c r="AA12" s="204"/>
      <c r="AB12" s="205"/>
      <c r="AC12" s="306"/>
      <c r="AD12" s="206"/>
      <c r="AE12" s="204"/>
      <c r="AF12" s="205"/>
      <c r="AG12" s="306"/>
      <c r="AH12" s="332"/>
      <c r="AI12" s="170"/>
      <c r="AJ12" s="348"/>
      <c r="AK12" s="171"/>
      <c r="AL12" s="172"/>
      <c r="AM12" s="207"/>
      <c r="AN12" s="371"/>
      <c r="AO12" s="393"/>
      <c r="AP12" s="173"/>
      <c r="AR12" s="1">
        <f t="shared" ref="AR12:BA12" si="3">AR10</f>
        <v>17</v>
      </c>
      <c r="AS12" s="1">
        <f t="shared" si="3"/>
        <v>21</v>
      </c>
      <c r="AT12" s="1">
        <f t="shared" si="3"/>
        <v>16</v>
      </c>
      <c r="AU12" s="1">
        <f t="shared" si="3"/>
        <v>18</v>
      </c>
      <c r="AV12" s="1">
        <f t="shared" si="3"/>
        <v>15</v>
      </c>
      <c r="AW12" s="1">
        <f t="shared" si="3"/>
        <v>17</v>
      </c>
      <c r="AX12" s="1">
        <f t="shared" si="3"/>
        <v>23</v>
      </c>
      <c r="AY12" s="1">
        <f t="shared" si="3"/>
        <v>0</v>
      </c>
      <c r="AZ12" s="1">
        <f t="shared" si="3"/>
        <v>1.5</v>
      </c>
      <c r="BA12" s="1">
        <f t="shared" si="3"/>
        <v>54</v>
      </c>
    </row>
    <row r="13" spans="1:62" s="1" customFormat="1" ht="12.75" customHeight="1">
      <c r="A13" s="446" t="str">
        <f t="shared" ref="A13:I28" si="4">IF(AI13=0,"",1)</f>
        <v/>
      </c>
      <c r="B13" s="446" t="str">
        <f t="shared" si="4"/>
        <v/>
      </c>
      <c r="C13" s="446">
        <f t="shared" si="4"/>
        <v>1</v>
      </c>
      <c r="D13" s="446">
        <f t="shared" si="4"/>
        <v>1</v>
      </c>
      <c r="E13" s="446" t="str">
        <f t="shared" si="4"/>
        <v/>
      </c>
      <c r="F13" s="446" t="str">
        <f t="shared" si="4"/>
        <v/>
      </c>
      <c r="G13" s="446" t="str">
        <f t="shared" si="4"/>
        <v/>
      </c>
      <c r="H13" s="1" t="str">
        <f t="shared" si="4"/>
        <v/>
      </c>
      <c r="I13" s="1" t="str">
        <f t="shared" si="4"/>
        <v/>
      </c>
      <c r="J13" s="15"/>
      <c r="K13" s="15" t="s">
        <v>249</v>
      </c>
      <c r="L13" s="15"/>
      <c r="M13" s="5"/>
      <c r="P13" s="447">
        <f t="shared" ref="P13:P33" si="5">(AG13+AH13)/Z13*100</f>
        <v>14.285714285714285</v>
      </c>
      <c r="R13" s="212" t="s">
        <v>147</v>
      </c>
      <c r="S13" s="240" t="s">
        <v>4</v>
      </c>
      <c r="T13" s="218">
        <v>4</v>
      </c>
      <c r="U13" s="257"/>
      <c r="V13" s="275"/>
      <c r="W13" s="276"/>
      <c r="X13" s="269"/>
      <c r="Y13" s="288"/>
      <c r="Z13" s="295">
        <v>140</v>
      </c>
      <c r="AA13" s="210"/>
      <c r="AB13" s="139">
        <f>Z13-AA13</f>
        <v>140</v>
      </c>
      <c r="AC13" s="307">
        <f t="shared" ref="AC13:AC44" si="6">AI13*AR13+AJ13*AS13+AK13*AT13+AL13*AU13+AM13*AV13+AN13*AW13+AP13*AY13</f>
        <v>120</v>
      </c>
      <c r="AD13" s="314">
        <f>AC13-AE13-AF13</f>
        <v>120</v>
      </c>
      <c r="AE13" s="187">
        <v>0</v>
      </c>
      <c r="AF13" s="315">
        <v>0</v>
      </c>
      <c r="AG13" s="318">
        <f>AB13-AC13-AH13</f>
        <v>20</v>
      </c>
      <c r="AH13" s="333"/>
      <c r="AI13" s="417"/>
      <c r="AJ13" s="418"/>
      <c r="AK13" s="419">
        <v>3</v>
      </c>
      <c r="AL13" s="420">
        <v>4</v>
      </c>
      <c r="AM13" s="356"/>
      <c r="AN13" s="372"/>
      <c r="AO13" s="394"/>
      <c r="AP13" s="78"/>
      <c r="AR13" s="1">
        <f t="shared" ref="AR13:BA28" si="7">AR12</f>
        <v>17</v>
      </c>
      <c r="AS13" s="1">
        <f t="shared" si="7"/>
        <v>21</v>
      </c>
      <c r="AT13" s="1">
        <f t="shared" si="7"/>
        <v>16</v>
      </c>
      <c r="AU13" s="1">
        <f t="shared" si="7"/>
        <v>18</v>
      </c>
      <c r="AV13" s="1">
        <f t="shared" si="7"/>
        <v>15</v>
      </c>
      <c r="AW13" s="1">
        <f t="shared" si="7"/>
        <v>17</v>
      </c>
      <c r="AX13" s="1">
        <f t="shared" si="7"/>
        <v>23</v>
      </c>
      <c r="AY13" s="1">
        <f t="shared" si="7"/>
        <v>0</v>
      </c>
      <c r="AZ13" s="1">
        <f t="shared" si="7"/>
        <v>1.5</v>
      </c>
      <c r="BA13" s="1">
        <f t="shared" si="7"/>
        <v>54</v>
      </c>
      <c r="BD13" s="26">
        <f>AI13</f>
        <v>0</v>
      </c>
      <c r="BE13" s="26">
        <f t="shared" ref="BE13:BJ13" si="8">AJ13</f>
        <v>0</v>
      </c>
      <c r="BF13" s="26">
        <f t="shared" si="8"/>
        <v>3</v>
      </c>
      <c r="BG13" s="26">
        <f t="shared" si="8"/>
        <v>4</v>
      </c>
      <c r="BH13" s="26">
        <f t="shared" si="8"/>
        <v>0</v>
      </c>
      <c r="BI13" s="26">
        <f t="shared" si="8"/>
        <v>0</v>
      </c>
      <c r="BJ13" s="26">
        <f t="shared" si="8"/>
        <v>0</v>
      </c>
    </row>
    <row r="14" spans="1:62" s="1" customFormat="1" ht="12.75" customHeight="1">
      <c r="A14" s="446">
        <f t="shared" si="4"/>
        <v>1</v>
      </c>
      <c r="B14" s="446">
        <f t="shared" si="4"/>
        <v>1</v>
      </c>
      <c r="C14" s="446" t="str">
        <f t="shared" si="4"/>
        <v/>
      </c>
      <c r="D14" s="446" t="str">
        <f t="shared" si="4"/>
        <v/>
      </c>
      <c r="E14" s="446" t="str">
        <f t="shared" si="4"/>
        <v/>
      </c>
      <c r="F14" s="446" t="str">
        <f t="shared" si="4"/>
        <v/>
      </c>
      <c r="G14" s="446" t="str">
        <f t="shared" si="4"/>
        <v/>
      </c>
      <c r="H14" s="1" t="str">
        <f t="shared" si="4"/>
        <v/>
      </c>
      <c r="I14" s="1" t="str">
        <f t="shared" si="4"/>
        <v/>
      </c>
      <c r="J14" s="15"/>
      <c r="K14" s="15"/>
      <c r="L14" s="15"/>
      <c r="M14" s="5"/>
      <c r="P14" s="447">
        <f t="shared" si="5"/>
        <v>21.428571428571427</v>
      </c>
      <c r="R14" s="213" t="s">
        <v>148</v>
      </c>
      <c r="S14" s="241" t="s">
        <v>5</v>
      </c>
      <c r="T14" s="219"/>
      <c r="U14" s="68" t="s">
        <v>214</v>
      </c>
      <c r="V14" s="70"/>
      <c r="W14" s="69"/>
      <c r="X14" s="76"/>
      <c r="Y14" s="77"/>
      <c r="Z14" s="129">
        <v>210</v>
      </c>
      <c r="AA14" s="130"/>
      <c r="AB14" s="131">
        <f t="shared" ref="AB14:AB79" si="9">Z14-AA14</f>
        <v>210</v>
      </c>
      <c r="AC14" s="157">
        <f t="shared" si="6"/>
        <v>165</v>
      </c>
      <c r="AD14" s="133">
        <f t="shared" ref="AD14:AD33" si="10">AC14-AE14-AF14</f>
        <v>165</v>
      </c>
      <c r="AE14" s="188">
        <v>0</v>
      </c>
      <c r="AF14" s="182">
        <v>0</v>
      </c>
      <c r="AG14" s="319">
        <f t="shared" ref="AG14:AG33" si="11">AB14-AC14-AH14</f>
        <v>45</v>
      </c>
      <c r="AH14" s="255"/>
      <c r="AI14" s="421">
        <v>6</v>
      </c>
      <c r="AJ14" s="422">
        <v>3</v>
      </c>
      <c r="AK14" s="423"/>
      <c r="AL14" s="424"/>
      <c r="AM14" s="79"/>
      <c r="AN14" s="373"/>
      <c r="AO14" s="395"/>
      <c r="AP14" s="43"/>
      <c r="AR14" s="1">
        <f t="shared" si="7"/>
        <v>17</v>
      </c>
      <c r="AS14" s="1">
        <f t="shared" si="7"/>
        <v>21</v>
      </c>
      <c r="AT14" s="1">
        <f t="shared" si="7"/>
        <v>16</v>
      </c>
      <c r="AU14" s="1">
        <f t="shared" si="7"/>
        <v>18</v>
      </c>
      <c r="AV14" s="1">
        <f t="shared" si="7"/>
        <v>15</v>
      </c>
      <c r="AW14" s="1">
        <f t="shared" si="7"/>
        <v>17</v>
      </c>
      <c r="AX14" s="1">
        <f t="shared" si="7"/>
        <v>23</v>
      </c>
      <c r="AY14" s="1">
        <f t="shared" si="7"/>
        <v>0</v>
      </c>
      <c r="AZ14" s="1">
        <f t="shared" si="7"/>
        <v>1.5</v>
      </c>
      <c r="BA14" s="1">
        <f t="shared" si="7"/>
        <v>54</v>
      </c>
      <c r="BD14" s="26">
        <f t="shared" ref="BD14:BD77" si="12">AI14</f>
        <v>6</v>
      </c>
      <c r="BE14" s="26">
        <f t="shared" ref="BE14:BE77" si="13">AJ14</f>
        <v>3</v>
      </c>
      <c r="BF14" s="26">
        <f t="shared" ref="BF14:BF77" si="14">AK14</f>
        <v>0</v>
      </c>
      <c r="BG14" s="26">
        <f t="shared" ref="BG14:BG77" si="15">AL14</f>
        <v>0</v>
      </c>
      <c r="BH14" s="26">
        <f t="shared" ref="BH14:BH77" si="16">AM14</f>
        <v>0</v>
      </c>
      <c r="BI14" s="26">
        <f t="shared" ref="BI14:BI77" si="17">AN14</f>
        <v>0</v>
      </c>
      <c r="BJ14" s="26">
        <f t="shared" ref="BJ14:BJ77" si="18">AO14</f>
        <v>0</v>
      </c>
    </row>
    <row r="15" spans="1:62" s="1" customFormat="1" ht="12.75" customHeight="1">
      <c r="A15" s="446" t="str">
        <f t="shared" si="4"/>
        <v/>
      </c>
      <c r="B15" s="446">
        <f t="shared" si="4"/>
        <v>1</v>
      </c>
      <c r="C15" s="446" t="str">
        <f t="shared" si="4"/>
        <v/>
      </c>
      <c r="D15" s="446" t="str">
        <f t="shared" si="4"/>
        <v/>
      </c>
      <c r="E15" s="446" t="str">
        <f t="shared" si="4"/>
        <v/>
      </c>
      <c r="F15" s="446" t="str">
        <f t="shared" si="4"/>
        <v/>
      </c>
      <c r="G15" s="446" t="str">
        <f t="shared" si="4"/>
        <v/>
      </c>
      <c r="H15" s="1" t="str">
        <f t="shared" si="4"/>
        <v/>
      </c>
      <c r="I15" s="1" t="str">
        <f t="shared" si="4"/>
        <v/>
      </c>
      <c r="J15" s="15"/>
      <c r="K15" s="15"/>
      <c r="L15" s="15"/>
      <c r="M15" s="5"/>
      <c r="P15" s="447">
        <f t="shared" si="5"/>
        <v>19.230769230769234</v>
      </c>
      <c r="R15" s="213" t="s">
        <v>149</v>
      </c>
      <c r="S15" s="242" t="s">
        <v>247</v>
      </c>
      <c r="T15" s="219"/>
      <c r="U15" s="68" t="s">
        <v>144</v>
      </c>
      <c r="V15" s="70"/>
      <c r="W15" s="69"/>
      <c r="X15" s="76"/>
      <c r="Y15" s="80"/>
      <c r="Z15" s="129">
        <v>104</v>
      </c>
      <c r="AA15" s="132"/>
      <c r="AB15" s="131">
        <f t="shared" si="9"/>
        <v>104</v>
      </c>
      <c r="AC15" s="157">
        <f t="shared" si="6"/>
        <v>84</v>
      </c>
      <c r="AD15" s="133">
        <f t="shared" si="10"/>
        <v>84</v>
      </c>
      <c r="AE15" s="188">
        <v>0</v>
      </c>
      <c r="AF15" s="182">
        <v>0</v>
      </c>
      <c r="AG15" s="319">
        <f t="shared" si="11"/>
        <v>20</v>
      </c>
      <c r="AH15" s="255"/>
      <c r="AI15" s="421"/>
      <c r="AJ15" s="422">
        <v>4</v>
      </c>
      <c r="AK15" s="423"/>
      <c r="AL15" s="424"/>
      <c r="AM15" s="79"/>
      <c r="AN15" s="373"/>
      <c r="AO15" s="395"/>
      <c r="AP15" s="43"/>
      <c r="AR15" s="1">
        <f t="shared" si="7"/>
        <v>17</v>
      </c>
      <c r="AS15" s="1">
        <f t="shared" si="7"/>
        <v>21</v>
      </c>
      <c r="AT15" s="1">
        <f t="shared" si="7"/>
        <v>16</v>
      </c>
      <c r="AU15" s="1">
        <f t="shared" si="7"/>
        <v>18</v>
      </c>
      <c r="AV15" s="1">
        <f t="shared" si="7"/>
        <v>15</v>
      </c>
      <c r="AW15" s="1">
        <f t="shared" si="7"/>
        <v>17</v>
      </c>
      <c r="AX15" s="1">
        <f t="shared" si="7"/>
        <v>23</v>
      </c>
      <c r="AY15" s="1">
        <f t="shared" si="7"/>
        <v>0</v>
      </c>
      <c r="AZ15" s="1">
        <f t="shared" si="7"/>
        <v>1.5</v>
      </c>
      <c r="BA15" s="1">
        <f t="shared" si="7"/>
        <v>54</v>
      </c>
      <c r="BD15" s="26">
        <f t="shared" si="12"/>
        <v>0</v>
      </c>
      <c r="BE15" s="26">
        <f t="shared" si="13"/>
        <v>4</v>
      </c>
      <c r="BF15" s="26">
        <f t="shared" si="14"/>
        <v>0</v>
      </c>
      <c r="BG15" s="26">
        <f t="shared" si="15"/>
        <v>0</v>
      </c>
      <c r="BH15" s="26">
        <f t="shared" si="16"/>
        <v>0</v>
      </c>
      <c r="BI15" s="26">
        <f t="shared" si="17"/>
        <v>0</v>
      </c>
      <c r="BJ15" s="26">
        <f t="shared" si="18"/>
        <v>0</v>
      </c>
    </row>
    <row r="16" spans="1:62" s="1" customFormat="1" ht="12.75" customHeight="1">
      <c r="A16" s="446">
        <f t="shared" si="4"/>
        <v>1</v>
      </c>
      <c r="B16" s="446">
        <f t="shared" si="4"/>
        <v>1</v>
      </c>
      <c r="C16" s="446">
        <f t="shared" si="4"/>
        <v>1</v>
      </c>
      <c r="D16" s="446" t="str">
        <f t="shared" si="4"/>
        <v/>
      </c>
      <c r="E16" s="446" t="str">
        <f t="shared" si="4"/>
        <v/>
      </c>
      <c r="F16" s="446" t="str">
        <f t="shared" si="4"/>
        <v/>
      </c>
      <c r="G16" s="446" t="str">
        <f t="shared" si="4"/>
        <v/>
      </c>
      <c r="H16" s="1" t="str">
        <f t="shared" si="4"/>
        <v/>
      </c>
      <c r="I16" s="1" t="str">
        <f t="shared" si="4"/>
        <v/>
      </c>
      <c r="J16" s="15"/>
      <c r="K16" s="15"/>
      <c r="L16" s="15"/>
      <c r="M16" s="5"/>
      <c r="P16" s="447">
        <f t="shared" si="5"/>
        <v>24.761904761904763</v>
      </c>
      <c r="R16" s="213" t="s">
        <v>150</v>
      </c>
      <c r="S16" s="242" t="s">
        <v>6</v>
      </c>
      <c r="T16" s="220">
        <v>3</v>
      </c>
      <c r="U16" s="258"/>
      <c r="V16" s="70"/>
      <c r="W16" s="69"/>
      <c r="X16" s="76"/>
      <c r="Y16" s="80"/>
      <c r="Z16" s="129">
        <v>420</v>
      </c>
      <c r="AA16" s="132"/>
      <c r="AB16" s="131">
        <f t="shared" si="9"/>
        <v>420</v>
      </c>
      <c r="AC16" s="157">
        <f t="shared" si="6"/>
        <v>316</v>
      </c>
      <c r="AD16" s="133">
        <f t="shared" si="10"/>
        <v>316</v>
      </c>
      <c r="AE16" s="188">
        <v>0</v>
      </c>
      <c r="AF16" s="182">
        <v>0</v>
      </c>
      <c r="AG16" s="319">
        <f t="shared" si="11"/>
        <v>104</v>
      </c>
      <c r="AH16" s="255"/>
      <c r="AI16" s="421">
        <v>4</v>
      </c>
      <c r="AJ16" s="422">
        <v>8</v>
      </c>
      <c r="AK16" s="423">
        <v>5</v>
      </c>
      <c r="AL16" s="424"/>
      <c r="AM16" s="79"/>
      <c r="AN16" s="373"/>
      <c r="AO16" s="395"/>
      <c r="AP16" s="43"/>
      <c r="AR16" s="1">
        <f t="shared" si="7"/>
        <v>17</v>
      </c>
      <c r="AS16" s="1">
        <f t="shared" si="7"/>
        <v>21</v>
      </c>
      <c r="AT16" s="1">
        <f t="shared" si="7"/>
        <v>16</v>
      </c>
      <c r="AU16" s="1">
        <f t="shared" si="7"/>
        <v>18</v>
      </c>
      <c r="AV16" s="1">
        <f t="shared" si="7"/>
        <v>15</v>
      </c>
      <c r="AW16" s="1">
        <f t="shared" si="7"/>
        <v>17</v>
      </c>
      <c r="AX16" s="1">
        <f t="shared" si="7"/>
        <v>23</v>
      </c>
      <c r="AY16" s="1">
        <f t="shared" si="7"/>
        <v>0</v>
      </c>
      <c r="AZ16" s="1">
        <f t="shared" si="7"/>
        <v>1.5</v>
      </c>
      <c r="BA16" s="1">
        <f t="shared" si="7"/>
        <v>54</v>
      </c>
      <c r="BD16" s="26">
        <f t="shared" si="12"/>
        <v>4</v>
      </c>
      <c r="BE16" s="26">
        <f t="shared" si="13"/>
        <v>8</v>
      </c>
      <c r="BF16" s="26">
        <f t="shared" si="14"/>
        <v>5</v>
      </c>
      <c r="BG16" s="26">
        <f t="shared" si="15"/>
        <v>0</v>
      </c>
      <c r="BH16" s="26">
        <f t="shared" si="16"/>
        <v>0</v>
      </c>
      <c r="BI16" s="26">
        <f t="shared" si="17"/>
        <v>0</v>
      </c>
      <c r="BJ16" s="26">
        <f t="shared" si="18"/>
        <v>0</v>
      </c>
    </row>
    <row r="17" spans="1:62" s="1" customFormat="1" ht="12.75" customHeight="1">
      <c r="A17" s="446" t="str">
        <f t="shared" si="4"/>
        <v/>
      </c>
      <c r="B17" s="446">
        <f t="shared" si="4"/>
        <v>1</v>
      </c>
      <c r="C17" s="446" t="str">
        <f t="shared" si="4"/>
        <v/>
      </c>
      <c r="D17" s="446" t="str">
        <f t="shared" si="4"/>
        <v/>
      </c>
      <c r="E17" s="446" t="str">
        <f t="shared" si="4"/>
        <v/>
      </c>
      <c r="F17" s="446" t="str">
        <f t="shared" si="4"/>
        <v/>
      </c>
      <c r="G17" s="446" t="str">
        <f t="shared" si="4"/>
        <v/>
      </c>
      <c r="H17" s="1" t="str">
        <f t="shared" si="4"/>
        <v/>
      </c>
      <c r="I17" s="1" t="str">
        <f t="shared" si="4"/>
        <v/>
      </c>
      <c r="J17" s="15"/>
      <c r="K17" s="15"/>
      <c r="L17" s="15"/>
      <c r="M17" s="5"/>
      <c r="P17" s="447">
        <f t="shared" si="5"/>
        <v>19.230769230769234</v>
      </c>
      <c r="R17" s="213" t="s">
        <v>151</v>
      </c>
      <c r="S17" s="242" t="s">
        <v>7</v>
      </c>
      <c r="T17" s="219"/>
      <c r="U17" s="68" t="s">
        <v>214</v>
      </c>
      <c r="V17" s="70"/>
      <c r="W17" s="69"/>
      <c r="X17" s="76"/>
      <c r="Y17" s="80"/>
      <c r="Z17" s="129">
        <v>104</v>
      </c>
      <c r="AA17" s="132"/>
      <c r="AB17" s="131">
        <f t="shared" si="9"/>
        <v>104</v>
      </c>
      <c r="AC17" s="157">
        <f t="shared" si="6"/>
        <v>84</v>
      </c>
      <c r="AD17" s="133">
        <f t="shared" si="10"/>
        <v>84</v>
      </c>
      <c r="AE17" s="188">
        <v>0</v>
      </c>
      <c r="AF17" s="182">
        <v>0</v>
      </c>
      <c r="AG17" s="319">
        <f t="shared" si="11"/>
        <v>20</v>
      </c>
      <c r="AH17" s="255"/>
      <c r="AI17" s="421"/>
      <c r="AJ17" s="422">
        <v>4</v>
      </c>
      <c r="AK17" s="423"/>
      <c r="AL17" s="424"/>
      <c r="AM17" s="79"/>
      <c r="AN17" s="373"/>
      <c r="AO17" s="395"/>
      <c r="AP17" s="43"/>
      <c r="AR17" s="1">
        <f t="shared" si="7"/>
        <v>17</v>
      </c>
      <c r="AS17" s="1">
        <f t="shared" si="7"/>
        <v>21</v>
      </c>
      <c r="AT17" s="1">
        <f t="shared" si="7"/>
        <v>16</v>
      </c>
      <c r="AU17" s="1">
        <f t="shared" si="7"/>
        <v>18</v>
      </c>
      <c r="AV17" s="1">
        <f t="shared" si="7"/>
        <v>15</v>
      </c>
      <c r="AW17" s="1">
        <f t="shared" si="7"/>
        <v>17</v>
      </c>
      <c r="AX17" s="1">
        <f t="shared" si="7"/>
        <v>23</v>
      </c>
      <c r="AY17" s="1">
        <f t="shared" si="7"/>
        <v>0</v>
      </c>
      <c r="AZ17" s="1">
        <f t="shared" si="7"/>
        <v>1.5</v>
      </c>
      <c r="BA17" s="1">
        <f t="shared" si="7"/>
        <v>54</v>
      </c>
      <c r="BD17" s="26">
        <f t="shared" si="12"/>
        <v>0</v>
      </c>
      <c r="BE17" s="26">
        <f t="shared" si="13"/>
        <v>4</v>
      </c>
      <c r="BF17" s="26">
        <f t="shared" si="14"/>
        <v>0</v>
      </c>
      <c r="BG17" s="26">
        <f t="shared" si="15"/>
        <v>0</v>
      </c>
      <c r="BH17" s="26">
        <f t="shared" si="16"/>
        <v>0</v>
      </c>
      <c r="BI17" s="26">
        <f t="shared" si="17"/>
        <v>0</v>
      </c>
      <c r="BJ17" s="26">
        <f t="shared" si="18"/>
        <v>0</v>
      </c>
    </row>
    <row r="18" spans="1:62" s="1" customFormat="1" ht="12.75" customHeight="1">
      <c r="A18" s="446" t="str">
        <f t="shared" si="4"/>
        <v/>
      </c>
      <c r="B18" s="446">
        <f t="shared" si="4"/>
        <v>1</v>
      </c>
      <c r="C18" s="446" t="str">
        <f t="shared" si="4"/>
        <v/>
      </c>
      <c r="D18" s="446" t="str">
        <f t="shared" si="4"/>
        <v/>
      </c>
      <c r="E18" s="446" t="str">
        <f t="shared" si="4"/>
        <v/>
      </c>
      <c r="F18" s="446" t="str">
        <f t="shared" si="4"/>
        <v/>
      </c>
      <c r="G18" s="446" t="str">
        <f t="shared" si="4"/>
        <v/>
      </c>
      <c r="H18" s="1" t="str">
        <f t="shared" si="4"/>
        <v/>
      </c>
      <c r="I18" s="1" t="str">
        <f t="shared" si="4"/>
        <v/>
      </c>
      <c r="J18" s="15"/>
      <c r="K18" s="15"/>
      <c r="L18" s="15"/>
      <c r="M18" s="5"/>
      <c r="P18" s="447">
        <f t="shared" si="5"/>
        <v>19.230769230769234</v>
      </c>
      <c r="R18" s="213" t="s">
        <v>152</v>
      </c>
      <c r="S18" s="242" t="s">
        <v>139</v>
      </c>
      <c r="T18" s="219"/>
      <c r="U18" s="68" t="s">
        <v>214</v>
      </c>
      <c r="V18" s="70"/>
      <c r="W18" s="69"/>
      <c r="X18" s="76"/>
      <c r="Y18" s="80"/>
      <c r="Z18" s="129">
        <v>52</v>
      </c>
      <c r="AA18" s="132"/>
      <c r="AB18" s="131">
        <f t="shared" si="9"/>
        <v>52</v>
      </c>
      <c r="AC18" s="157">
        <f t="shared" si="6"/>
        <v>42</v>
      </c>
      <c r="AD18" s="133">
        <f t="shared" si="10"/>
        <v>42</v>
      </c>
      <c r="AE18" s="189">
        <v>0</v>
      </c>
      <c r="AF18" s="183">
        <v>0</v>
      </c>
      <c r="AG18" s="319">
        <f t="shared" si="11"/>
        <v>10</v>
      </c>
      <c r="AH18" s="255"/>
      <c r="AI18" s="421"/>
      <c r="AJ18" s="422">
        <v>2</v>
      </c>
      <c r="AK18" s="423"/>
      <c r="AL18" s="424"/>
      <c r="AM18" s="79"/>
      <c r="AN18" s="373"/>
      <c r="AO18" s="395"/>
      <c r="AP18" s="43"/>
      <c r="AR18" s="1">
        <f t="shared" si="7"/>
        <v>17</v>
      </c>
      <c r="AS18" s="1">
        <f t="shared" si="7"/>
        <v>21</v>
      </c>
      <c r="AT18" s="1">
        <f t="shared" si="7"/>
        <v>16</v>
      </c>
      <c r="AU18" s="1">
        <f t="shared" si="7"/>
        <v>18</v>
      </c>
      <c r="AV18" s="1">
        <f t="shared" si="7"/>
        <v>15</v>
      </c>
      <c r="AW18" s="1">
        <f t="shared" si="7"/>
        <v>17</v>
      </c>
      <c r="AX18" s="1">
        <f t="shared" si="7"/>
        <v>23</v>
      </c>
      <c r="AY18" s="1">
        <f t="shared" si="7"/>
        <v>0</v>
      </c>
      <c r="AZ18" s="1">
        <f t="shared" si="7"/>
        <v>1.5</v>
      </c>
      <c r="BA18" s="1">
        <f t="shared" si="7"/>
        <v>54</v>
      </c>
      <c r="BD18" s="26">
        <f t="shared" si="12"/>
        <v>0</v>
      </c>
      <c r="BE18" s="26">
        <f t="shared" si="13"/>
        <v>2</v>
      </c>
      <c r="BF18" s="26">
        <f t="shared" si="14"/>
        <v>0</v>
      </c>
      <c r="BG18" s="26">
        <f t="shared" si="15"/>
        <v>0</v>
      </c>
      <c r="BH18" s="26">
        <f t="shared" si="16"/>
        <v>0</v>
      </c>
      <c r="BI18" s="26">
        <f t="shared" si="17"/>
        <v>0</v>
      </c>
      <c r="BJ18" s="26">
        <f t="shared" si="18"/>
        <v>0</v>
      </c>
    </row>
    <row r="19" spans="1:62" s="1" customFormat="1" ht="12.75" customHeight="1">
      <c r="A19" s="446">
        <f t="shared" si="4"/>
        <v>1</v>
      </c>
      <c r="B19" s="446" t="str">
        <f t="shared" si="4"/>
        <v/>
      </c>
      <c r="C19" s="446" t="str">
        <f t="shared" si="4"/>
        <v/>
      </c>
      <c r="D19" s="446" t="str">
        <f t="shared" si="4"/>
        <v/>
      </c>
      <c r="E19" s="446" t="str">
        <f t="shared" si="4"/>
        <v/>
      </c>
      <c r="F19" s="446" t="str">
        <f t="shared" si="4"/>
        <v/>
      </c>
      <c r="G19" s="446" t="str">
        <f t="shared" si="4"/>
        <v/>
      </c>
      <c r="H19" s="1" t="str">
        <f t="shared" si="4"/>
        <v/>
      </c>
      <c r="I19" s="1" t="str">
        <f t="shared" si="4"/>
        <v/>
      </c>
      <c r="J19" s="15"/>
      <c r="K19" s="15"/>
      <c r="L19" s="15"/>
      <c r="M19" s="5"/>
      <c r="P19" s="447">
        <f t="shared" si="5"/>
        <v>16.393442622950818</v>
      </c>
      <c r="R19" s="213" t="s">
        <v>153</v>
      </c>
      <c r="S19" s="241" t="s">
        <v>8</v>
      </c>
      <c r="T19" s="219"/>
      <c r="U19" s="258">
        <v>2</v>
      </c>
      <c r="V19" s="70"/>
      <c r="W19" s="69"/>
      <c r="X19" s="76"/>
      <c r="Y19" s="80"/>
      <c r="Z19" s="129">
        <v>122</v>
      </c>
      <c r="AA19" s="132"/>
      <c r="AB19" s="131">
        <f t="shared" si="9"/>
        <v>122</v>
      </c>
      <c r="AC19" s="157">
        <f t="shared" si="6"/>
        <v>102</v>
      </c>
      <c r="AD19" s="133">
        <f t="shared" si="10"/>
        <v>60</v>
      </c>
      <c r="AE19" s="190">
        <v>18</v>
      </c>
      <c r="AF19" s="184">
        <v>24</v>
      </c>
      <c r="AG19" s="319">
        <f t="shared" si="11"/>
        <v>20</v>
      </c>
      <c r="AH19" s="255"/>
      <c r="AI19" s="421">
        <v>6</v>
      </c>
      <c r="AJ19" s="422"/>
      <c r="AK19" s="423"/>
      <c r="AL19" s="424"/>
      <c r="AM19" s="79"/>
      <c r="AN19" s="373"/>
      <c r="AO19" s="395"/>
      <c r="AP19" s="43"/>
      <c r="AR19" s="1">
        <f t="shared" si="7"/>
        <v>17</v>
      </c>
      <c r="AS19" s="1">
        <f t="shared" si="7"/>
        <v>21</v>
      </c>
      <c r="AT19" s="1">
        <f t="shared" si="7"/>
        <v>16</v>
      </c>
      <c r="AU19" s="1">
        <f t="shared" si="7"/>
        <v>18</v>
      </c>
      <c r="AV19" s="1">
        <f t="shared" si="7"/>
        <v>15</v>
      </c>
      <c r="AW19" s="1">
        <f t="shared" si="7"/>
        <v>17</v>
      </c>
      <c r="AX19" s="1">
        <f t="shared" si="7"/>
        <v>23</v>
      </c>
      <c r="AY19" s="1">
        <f t="shared" si="7"/>
        <v>0</v>
      </c>
      <c r="AZ19" s="1">
        <f t="shared" si="7"/>
        <v>1.5</v>
      </c>
      <c r="BA19" s="1">
        <f t="shared" si="7"/>
        <v>54</v>
      </c>
      <c r="BD19" s="26">
        <f t="shared" si="12"/>
        <v>6</v>
      </c>
      <c r="BE19" s="26">
        <f t="shared" si="13"/>
        <v>0</v>
      </c>
      <c r="BF19" s="26">
        <f t="shared" si="14"/>
        <v>0</v>
      </c>
      <c r="BG19" s="26">
        <f t="shared" si="15"/>
        <v>0</v>
      </c>
      <c r="BH19" s="26">
        <f t="shared" si="16"/>
        <v>0</v>
      </c>
      <c r="BI19" s="26">
        <f t="shared" si="17"/>
        <v>0</v>
      </c>
      <c r="BJ19" s="26">
        <f t="shared" si="18"/>
        <v>0</v>
      </c>
    </row>
    <row r="20" spans="1:62" s="1" customFormat="1" ht="12.75" customHeight="1">
      <c r="A20" s="446" t="str">
        <f t="shared" si="4"/>
        <v/>
      </c>
      <c r="B20" s="446" t="str">
        <f t="shared" si="4"/>
        <v/>
      </c>
      <c r="C20" s="446">
        <f t="shared" si="4"/>
        <v>1</v>
      </c>
      <c r="D20" s="446" t="str">
        <f t="shared" si="4"/>
        <v/>
      </c>
      <c r="E20" s="446" t="str">
        <f t="shared" si="4"/>
        <v/>
      </c>
      <c r="F20" s="446" t="str">
        <f t="shared" si="4"/>
        <v/>
      </c>
      <c r="G20" s="446" t="str">
        <f t="shared" si="4"/>
        <v/>
      </c>
      <c r="H20" s="1" t="str">
        <f t="shared" si="4"/>
        <v/>
      </c>
      <c r="I20" s="1" t="str">
        <f t="shared" si="4"/>
        <v/>
      </c>
      <c r="J20" s="15"/>
      <c r="K20" s="15"/>
      <c r="L20" s="15"/>
      <c r="M20" s="5"/>
      <c r="P20" s="447">
        <f t="shared" si="5"/>
        <v>5.8823529411764701</v>
      </c>
      <c r="R20" s="213" t="s">
        <v>154</v>
      </c>
      <c r="S20" s="242" t="s">
        <v>145</v>
      </c>
      <c r="T20" s="219"/>
      <c r="U20" s="68" t="s">
        <v>215</v>
      </c>
      <c r="V20" s="70"/>
      <c r="W20" s="69"/>
      <c r="X20" s="76"/>
      <c r="Y20" s="80"/>
      <c r="Z20" s="129">
        <v>34</v>
      </c>
      <c r="AA20" s="132"/>
      <c r="AB20" s="131">
        <f t="shared" si="9"/>
        <v>34</v>
      </c>
      <c r="AC20" s="157">
        <f t="shared" si="6"/>
        <v>32</v>
      </c>
      <c r="AD20" s="133">
        <f t="shared" si="10"/>
        <v>28</v>
      </c>
      <c r="AE20" s="190">
        <v>0</v>
      </c>
      <c r="AF20" s="184">
        <v>4</v>
      </c>
      <c r="AG20" s="319">
        <f t="shared" si="11"/>
        <v>2</v>
      </c>
      <c r="AH20" s="255"/>
      <c r="AI20" s="421"/>
      <c r="AJ20" s="422"/>
      <c r="AK20" s="423">
        <v>2</v>
      </c>
      <c r="AL20" s="424"/>
      <c r="AM20" s="79"/>
      <c r="AN20" s="373"/>
      <c r="AO20" s="395"/>
      <c r="AP20" s="43"/>
      <c r="AR20" s="1">
        <f t="shared" si="7"/>
        <v>17</v>
      </c>
      <c r="AS20" s="1">
        <f t="shared" si="7"/>
        <v>21</v>
      </c>
      <c r="AT20" s="1">
        <f t="shared" si="7"/>
        <v>16</v>
      </c>
      <c r="AU20" s="1">
        <f t="shared" si="7"/>
        <v>18</v>
      </c>
      <c r="AV20" s="1">
        <f t="shared" si="7"/>
        <v>15</v>
      </c>
      <c r="AW20" s="1">
        <f t="shared" si="7"/>
        <v>17</v>
      </c>
      <c r="AX20" s="1">
        <f t="shared" si="7"/>
        <v>23</v>
      </c>
      <c r="AY20" s="1">
        <f t="shared" si="7"/>
        <v>0</v>
      </c>
      <c r="AZ20" s="1">
        <f t="shared" si="7"/>
        <v>1.5</v>
      </c>
      <c r="BA20" s="1">
        <f t="shared" si="7"/>
        <v>54</v>
      </c>
      <c r="BD20" s="26">
        <f t="shared" si="12"/>
        <v>0</v>
      </c>
      <c r="BE20" s="26">
        <f t="shared" si="13"/>
        <v>0</v>
      </c>
      <c r="BF20" s="26">
        <f t="shared" si="14"/>
        <v>2</v>
      </c>
      <c r="BG20" s="26">
        <f t="shared" si="15"/>
        <v>0</v>
      </c>
      <c r="BH20" s="26">
        <f t="shared" si="16"/>
        <v>0</v>
      </c>
      <c r="BI20" s="26">
        <f t="shared" si="17"/>
        <v>0</v>
      </c>
      <c r="BJ20" s="26">
        <f t="shared" si="18"/>
        <v>0</v>
      </c>
    </row>
    <row r="21" spans="1:62" s="1" customFormat="1" ht="12.75" customHeight="1">
      <c r="A21" s="446">
        <f t="shared" si="4"/>
        <v>1</v>
      </c>
      <c r="B21" s="446">
        <f t="shared" si="4"/>
        <v>1</v>
      </c>
      <c r="C21" s="446" t="str">
        <f t="shared" si="4"/>
        <v/>
      </c>
      <c r="D21" s="446" t="str">
        <f t="shared" si="4"/>
        <v/>
      </c>
      <c r="E21" s="446" t="str">
        <f t="shared" si="4"/>
        <v/>
      </c>
      <c r="F21" s="446" t="str">
        <f t="shared" si="4"/>
        <v/>
      </c>
      <c r="G21" s="446" t="str">
        <f t="shared" si="4"/>
        <v/>
      </c>
      <c r="H21" s="1" t="str">
        <f t="shared" si="4"/>
        <v/>
      </c>
      <c r="I21" s="1" t="str">
        <f t="shared" si="4"/>
        <v/>
      </c>
      <c r="J21" s="15"/>
      <c r="K21" s="15"/>
      <c r="L21" s="15"/>
      <c r="M21" s="5"/>
      <c r="P21" s="447">
        <f t="shared" si="5"/>
        <v>21.428571428571427</v>
      </c>
      <c r="R21" s="213" t="s">
        <v>155</v>
      </c>
      <c r="S21" s="242" t="s">
        <v>244</v>
      </c>
      <c r="T21" s="219">
        <v>2</v>
      </c>
      <c r="U21" s="68"/>
      <c r="V21" s="70"/>
      <c r="W21" s="69"/>
      <c r="X21" s="76"/>
      <c r="Y21" s="80"/>
      <c r="Z21" s="129">
        <v>280</v>
      </c>
      <c r="AA21" s="132"/>
      <c r="AB21" s="131">
        <f t="shared" si="9"/>
        <v>280</v>
      </c>
      <c r="AC21" s="157">
        <f t="shared" si="6"/>
        <v>220</v>
      </c>
      <c r="AD21" s="133">
        <f t="shared" si="10"/>
        <v>186</v>
      </c>
      <c r="AE21" s="132">
        <v>34</v>
      </c>
      <c r="AF21" s="185">
        <v>0</v>
      </c>
      <c r="AG21" s="319">
        <f t="shared" si="11"/>
        <v>60</v>
      </c>
      <c r="AH21" s="255"/>
      <c r="AI21" s="421">
        <v>8</v>
      </c>
      <c r="AJ21" s="422">
        <v>4</v>
      </c>
      <c r="AK21" s="423"/>
      <c r="AL21" s="424"/>
      <c r="AM21" s="79"/>
      <c r="AN21" s="373"/>
      <c r="AO21" s="395"/>
      <c r="AP21" s="43"/>
      <c r="AR21" s="1">
        <f t="shared" si="7"/>
        <v>17</v>
      </c>
      <c r="AS21" s="1">
        <f t="shared" si="7"/>
        <v>21</v>
      </c>
      <c r="AT21" s="1">
        <f t="shared" si="7"/>
        <v>16</v>
      </c>
      <c r="AU21" s="1">
        <f t="shared" si="7"/>
        <v>18</v>
      </c>
      <c r="AV21" s="1">
        <f t="shared" si="7"/>
        <v>15</v>
      </c>
      <c r="AW21" s="1">
        <f t="shared" si="7"/>
        <v>17</v>
      </c>
      <c r="AX21" s="1">
        <f t="shared" si="7"/>
        <v>23</v>
      </c>
      <c r="AY21" s="1">
        <f t="shared" si="7"/>
        <v>0</v>
      </c>
      <c r="AZ21" s="1">
        <f t="shared" si="7"/>
        <v>1.5</v>
      </c>
      <c r="BA21" s="1">
        <f t="shared" si="7"/>
        <v>54</v>
      </c>
      <c r="BD21" s="26">
        <f t="shared" si="12"/>
        <v>8</v>
      </c>
      <c r="BE21" s="26">
        <f t="shared" si="13"/>
        <v>4</v>
      </c>
      <c r="BF21" s="26">
        <f t="shared" si="14"/>
        <v>0</v>
      </c>
      <c r="BG21" s="26">
        <f t="shared" si="15"/>
        <v>0</v>
      </c>
      <c r="BH21" s="26">
        <f t="shared" si="16"/>
        <v>0</v>
      </c>
      <c r="BI21" s="26">
        <f t="shared" si="17"/>
        <v>0</v>
      </c>
      <c r="BJ21" s="26">
        <f t="shared" si="18"/>
        <v>0</v>
      </c>
    </row>
    <row r="22" spans="1:62" s="1" customFormat="1" ht="12.75" customHeight="1">
      <c r="A22" s="446">
        <f t="shared" si="4"/>
        <v>1</v>
      </c>
      <c r="B22" s="446">
        <f t="shared" si="4"/>
        <v>1</v>
      </c>
      <c r="C22" s="446" t="str">
        <f t="shared" si="4"/>
        <v/>
      </c>
      <c r="D22" s="446" t="str">
        <f t="shared" si="4"/>
        <v/>
      </c>
      <c r="E22" s="446" t="str">
        <f t="shared" si="4"/>
        <v/>
      </c>
      <c r="F22" s="446" t="str">
        <f t="shared" si="4"/>
        <v/>
      </c>
      <c r="G22" s="446" t="str">
        <f t="shared" si="4"/>
        <v/>
      </c>
      <c r="H22" s="1" t="str">
        <f t="shared" si="4"/>
        <v/>
      </c>
      <c r="I22" s="1" t="str">
        <f t="shared" si="4"/>
        <v/>
      </c>
      <c r="J22" s="15"/>
      <c r="K22" s="15"/>
      <c r="L22" s="15"/>
      <c r="M22" s="5"/>
      <c r="P22" s="447">
        <f t="shared" si="5"/>
        <v>21.428571428571427</v>
      </c>
      <c r="R22" s="213" t="s">
        <v>156</v>
      </c>
      <c r="S22" s="242" t="s">
        <v>245</v>
      </c>
      <c r="T22" s="219"/>
      <c r="U22" s="68">
        <v>2</v>
      </c>
      <c r="V22" s="70"/>
      <c r="W22" s="69"/>
      <c r="X22" s="76"/>
      <c r="Y22" s="80"/>
      <c r="Z22" s="129">
        <v>70</v>
      </c>
      <c r="AA22" s="132"/>
      <c r="AB22" s="131">
        <f t="shared" si="9"/>
        <v>70</v>
      </c>
      <c r="AC22" s="157">
        <f t="shared" si="6"/>
        <v>55</v>
      </c>
      <c r="AD22" s="133">
        <f t="shared" si="10"/>
        <v>35</v>
      </c>
      <c r="AE22" s="132">
        <v>20</v>
      </c>
      <c r="AF22" s="185">
        <v>0</v>
      </c>
      <c r="AG22" s="319">
        <f t="shared" si="11"/>
        <v>15</v>
      </c>
      <c r="AH22" s="255"/>
      <c r="AI22" s="421">
        <v>2</v>
      </c>
      <c r="AJ22" s="422">
        <v>1</v>
      </c>
      <c r="AK22" s="423"/>
      <c r="AL22" s="424"/>
      <c r="AM22" s="79"/>
      <c r="AN22" s="373"/>
      <c r="AO22" s="395"/>
      <c r="AP22" s="43"/>
      <c r="AR22" s="1">
        <f t="shared" si="7"/>
        <v>17</v>
      </c>
      <c r="AS22" s="1">
        <f t="shared" si="7"/>
        <v>21</v>
      </c>
      <c r="AT22" s="1">
        <f t="shared" si="7"/>
        <v>16</v>
      </c>
      <c r="AU22" s="1">
        <f t="shared" si="7"/>
        <v>18</v>
      </c>
      <c r="AV22" s="1">
        <f t="shared" si="7"/>
        <v>15</v>
      </c>
      <c r="AW22" s="1">
        <f t="shared" si="7"/>
        <v>17</v>
      </c>
      <c r="AX22" s="1">
        <f t="shared" si="7"/>
        <v>23</v>
      </c>
      <c r="AY22" s="1">
        <f t="shared" si="7"/>
        <v>0</v>
      </c>
      <c r="AZ22" s="1">
        <f t="shared" si="7"/>
        <v>1.5</v>
      </c>
      <c r="BA22" s="1">
        <f t="shared" si="7"/>
        <v>54</v>
      </c>
      <c r="BD22" s="26">
        <f t="shared" si="12"/>
        <v>2</v>
      </c>
      <c r="BE22" s="26">
        <f t="shared" si="13"/>
        <v>1</v>
      </c>
      <c r="BF22" s="26">
        <f t="shared" si="14"/>
        <v>0</v>
      </c>
      <c r="BG22" s="26">
        <f t="shared" si="15"/>
        <v>0</v>
      </c>
      <c r="BH22" s="26">
        <f t="shared" si="16"/>
        <v>0</v>
      </c>
      <c r="BI22" s="26">
        <f t="shared" si="17"/>
        <v>0</v>
      </c>
      <c r="BJ22" s="26">
        <f t="shared" si="18"/>
        <v>0</v>
      </c>
    </row>
    <row r="23" spans="1:62" s="1" customFormat="1" ht="12.75" customHeight="1">
      <c r="A23" s="446" t="str">
        <f t="shared" si="4"/>
        <v/>
      </c>
      <c r="B23" s="446">
        <f t="shared" si="4"/>
        <v>1</v>
      </c>
      <c r="C23" s="446" t="str">
        <f t="shared" si="4"/>
        <v/>
      </c>
      <c r="D23" s="446" t="str">
        <f t="shared" si="4"/>
        <v/>
      </c>
      <c r="E23" s="446" t="str">
        <f t="shared" si="4"/>
        <v/>
      </c>
      <c r="F23" s="446" t="str">
        <f t="shared" si="4"/>
        <v/>
      </c>
      <c r="G23" s="446" t="str">
        <f t="shared" si="4"/>
        <v/>
      </c>
      <c r="H23" s="1" t="str">
        <f t="shared" si="4"/>
        <v/>
      </c>
      <c r="I23" s="1" t="str">
        <f t="shared" si="4"/>
        <v/>
      </c>
      <c r="J23" s="15"/>
      <c r="K23" s="15"/>
      <c r="L23" s="15"/>
      <c r="M23" s="5"/>
      <c r="P23" s="447">
        <f t="shared" si="5"/>
        <v>21.25</v>
      </c>
      <c r="R23" s="213" t="s">
        <v>157</v>
      </c>
      <c r="S23" s="242" t="s">
        <v>9</v>
      </c>
      <c r="T23" s="219"/>
      <c r="U23" s="68">
        <v>2</v>
      </c>
      <c r="V23" s="70"/>
      <c r="W23" s="69"/>
      <c r="X23" s="76"/>
      <c r="Y23" s="77"/>
      <c r="Z23" s="129">
        <v>160</v>
      </c>
      <c r="AA23" s="130"/>
      <c r="AB23" s="131">
        <f t="shared" si="9"/>
        <v>160</v>
      </c>
      <c r="AC23" s="157">
        <f t="shared" si="6"/>
        <v>126</v>
      </c>
      <c r="AD23" s="133">
        <f t="shared" si="10"/>
        <v>126</v>
      </c>
      <c r="AE23" s="132">
        <v>0</v>
      </c>
      <c r="AF23" s="185">
        <v>0</v>
      </c>
      <c r="AG23" s="319">
        <f t="shared" si="11"/>
        <v>34</v>
      </c>
      <c r="AH23" s="255"/>
      <c r="AI23" s="421"/>
      <c r="AJ23" s="422">
        <v>6</v>
      </c>
      <c r="AK23" s="423"/>
      <c r="AL23" s="424"/>
      <c r="AM23" s="79"/>
      <c r="AN23" s="373"/>
      <c r="AO23" s="395"/>
      <c r="AP23" s="43"/>
      <c r="AR23" s="1">
        <f t="shared" si="7"/>
        <v>17</v>
      </c>
      <c r="AS23" s="1">
        <f t="shared" si="7"/>
        <v>21</v>
      </c>
      <c r="AT23" s="1">
        <f t="shared" si="7"/>
        <v>16</v>
      </c>
      <c r="AU23" s="1">
        <f t="shared" si="7"/>
        <v>18</v>
      </c>
      <c r="AV23" s="1">
        <f t="shared" si="7"/>
        <v>15</v>
      </c>
      <c r="AW23" s="1">
        <f t="shared" si="7"/>
        <v>17</v>
      </c>
      <c r="AX23" s="1">
        <f t="shared" si="7"/>
        <v>23</v>
      </c>
      <c r="AY23" s="1">
        <f t="shared" si="7"/>
        <v>0</v>
      </c>
      <c r="AZ23" s="1">
        <f t="shared" si="7"/>
        <v>1.5</v>
      </c>
      <c r="BA23" s="1">
        <f t="shared" si="7"/>
        <v>54</v>
      </c>
      <c r="BD23" s="26">
        <f t="shared" si="12"/>
        <v>0</v>
      </c>
      <c r="BE23" s="26">
        <f t="shared" si="13"/>
        <v>6</v>
      </c>
      <c r="BF23" s="26">
        <f t="shared" si="14"/>
        <v>0</v>
      </c>
      <c r="BG23" s="26">
        <f t="shared" si="15"/>
        <v>0</v>
      </c>
      <c r="BH23" s="26">
        <f t="shared" si="16"/>
        <v>0</v>
      </c>
      <c r="BI23" s="26">
        <f t="shared" si="17"/>
        <v>0</v>
      </c>
      <c r="BJ23" s="26">
        <f t="shared" si="18"/>
        <v>0</v>
      </c>
    </row>
    <row r="24" spans="1:62" s="1" customFormat="1" ht="12.75" customHeight="1">
      <c r="A24" s="446">
        <f t="shared" si="4"/>
        <v>1</v>
      </c>
      <c r="B24" s="446">
        <f t="shared" si="4"/>
        <v>1</v>
      </c>
      <c r="C24" s="446">
        <f t="shared" si="4"/>
        <v>1</v>
      </c>
      <c r="D24" s="446">
        <f t="shared" si="4"/>
        <v>1</v>
      </c>
      <c r="E24" s="446" t="str">
        <f t="shared" si="4"/>
        <v/>
      </c>
      <c r="F24" s="446" t="str">
        <f t="shared" si="4"/>
        <v/>
      </c>
      <c r="G24" s="446" t="str">
        <f t="shared" si="4"/>
        <v/>
      </c>
      <c r="H24" s="1" t="str">
        <f t="shared" si="4"/>
        <v/>
      </c>
      <c r="I24" s="1" t="str">
        <f t="shared" si="4"/>
        <v/>
      </c>
      <c r="J24" s="15"/>
      <c r="K24" s="15"/>
      <c r="L24" s="15"/>
      <c r="M24" s="5"/>
      <c r="P24" s="447">
        <f t="shared" si="5"/>
        <v>10</v>
      </c>
      <c r="R24" s="213" t="s">
        <v>158</v>
      </c>
      <c r="S24" s="243" t="s">
        <v>133</v>
      </c>
      <c r="T24" s="219"/>
      <c r="U24" s="68">
        <v>4</v>
      </c>
      <c r="V24" s="70"/>
      <c r="W24" s="69"/>
      <c r="X24" s="76"/>
      <c r="Y24" s="80"/>
      <c r="Z24" s="129">
        <v>160</v>
      </c>
      <c r="AA24" s="132"/>
      <c r="AB24" s="131">
        <f t="shared" si="9"/>
        <v>160</v>
      </c>
      <c r="AC24" s="308">
        <f t="shared" si="6"/>
        <v>144</v>
      </c>
      <c r="AD24" s="316">
        <f t="shared" si="10"/>
        <v>2</v>
      </c>
      <c r="AE24" s="191">
        <v>0</v>
      </c>
      <c r="AF24" s="186">
        <v>142</v>
      </c>
      <c r="AG24" s="319">
        <f t="shared" si="11"/>
        <v>16</v>
      </c>
      <c r="AH24" s="255"/>
      <c r="AI24" s="421">
        <v>2</v>
      </c>
      <c r="AJ24" s="422">
        <v>2</v>
      </c>
      <c r="AK24" s="423">
        <v>2</v>
      </c>
      <c r="AL24" s="424">
        <v>2</v>
      </c>
      <c r="AM24" s="79"/>
      <c r="AN24" s="373"/>
      <c r="AO24" s="395"/>
      <c r="AP24" s="43"/>
      <c r="AR24" s="1">
        <f t="shared" si="7"/>
        <v>17</v>
      </c>
      <c r="AS24" s="1">
        <f t="shared" si="7"/>
        <v>21</v>
      </c>
      <c r="AT24" s="1">
        <f t="shared" si="7"/>
        <v>16</v>
      </c>
      <c r="AU24" s="1">
        <f t="shared" si="7"/>
        <v>18</v>
      </c>
      <c r="AV24" s="1">
        <f t="shared" si="7"/>
        <v>15</v>
      </c>
      <c r="AW24" s="1">
        <f t="shared" si="7"/>
        <v>17</v>
      </c>
      <c r="AX24" s="1">
        <f t="shared" si="7"/>
        <v>23</v>
      </c>
      <c r="AY24" s="1">
        <f t="shared" si="7"/>
        <v>0</v>
      </c>
      <c r="AZ24" s="1">
        <f t="shared" si="7"/>
        <v>1.5</v>
      </c>
      <c r="BA24" s="1">
        <f t="shared" si="7"/>
        <v>54</v>
      </c>
      <c r="BD24" s="26">
        <f t="shared" si="12"/>
        <v>2</v>
      </c>
      <c r="BE24" s="26">
        <f t="shared" si="13"/>
        <v>2</v>
      </c>
      <c r="BF24" s="26">
        <f t="shared" si="14"/>
        <v>2</v>
      </c>
      <c r="BG24" s="26">
        <f t="shared" si="15"/>
        <v>2</v>
      </c>
      <c r="BH24" s="26">
        <f t="shared" si="16"/>
        <v>0</v>
      </c>
      <c r="BI24" s="26">
        <f t="shared" si="17"/>
        <v>0</v>
      </c>
      <c r="BJ24" s="26">
        <f t="shared" si="18"/>
        <v>0</v>
      </c>
    </row>
    <row r="25" spans="1:62" s="1" customFormat="1" ht="12.75" customHeight="1">
      <c r="A25" s="446">
        <f t="shared" si="4"/>
        <v>1</v>
      </c>
      <c r="B25" s="446">
        <f t="shared" si="4"/>
        <v>1</v>
      </c>
      <c r="C25" s="446" t="str">
        <f t="shared" si="4"/>
        <v/>
      </c>
      <c r="D25" s="446" t="str">
        <f t="shared" si="4"/>
        <v/>
      </c>
      <c r="E25" s="446" t="str">
        <f t="shared" si="4"/>
        <v/>
      </c>
      <c r="F25" s="446" t="str">
        <f t="shared" si="4"/>
        <v/>
      </c>
      <c r="G25" s="446" t="str">
        <f t="shared" si="4"/>
        <v/>
      </c>
      <c r="H25" s="1" t="str">
        <f t="shared" si="4"/>
        <v/>
      </c>
      <c r="I25" s="1" t="str">
        <f t="shared" si="4"/>
        <v/>
      </c>
      <c r="J25" s="15"/>
      <c r="K25" s="15"/>
      <c r="L25" s="15"/>
      <c r="M25" s="5"/>
      <c r="P25" s="447">
        <f t="shared" si="5"/>
        <v>21.428571428571427</v>
      </c>
      <c r="R25" s="213" t="s">
        <v>159</v>
      </c>
      <c r="S25" s="243" t="s">
        <v>26</v>
      </c>
      <c r="T25" s="219"/>
      <c r="U25" s="68">
        <v>2</v>
      </c>
      <c r="V25" s="70"/>
      <c r="W25" s="69" t="s">
        <v>241</v>
      </c>
      <c r="X25" s="76"/>
      <c r="Y25" s="80"/>
      <c r="Z25" s="129">
        <v>70</v>
      </c>
      <c r="AA25" s="132"/>
      <c r="AB25" s="131">
        <f t="shared" si="9"/>
        <v>70</v>
      </c>
      <c r="AC25" s="157">
        <f t="shared" si="6"/>
        <v>55</v>
      </c>
      <c r="AD25" s="133">
        <f t="shared" si="10"/>
        <v>27</v>
      </c>
      <c r="AE25" s="132">
        <v>0</v>
      </c>
      <c r="AF25" s="185">
        <v>28</v>
      </c>
      <c r="AG25" s="319">
        <f t="shared" si="11"/>
        <v>15</v>
      </c>
      <c r="AH25" s="255"/>
      <c r="AI25" s="421">
        <v>2</v>
      </c>
      <c r="AJ25" s="422">
        <v>1</v>
      </c>
      <c r="AK25" s="423"/>
      <c r="AL25" s="424"/>
      <c r="AM25" s="79"/>
      <c r="AN25" s="373"/>
      <c r="AO25" s="395"/>
      <c r="AP25" s="43"/>
      <c r="AR25" s="1">
        <f t="shared" si="7"/>
        <v>17</v>
      </c>
      <c r="AS25" s="1">
        <f t="shared" si="7"/>
        <v>21</v>
      </c>
      <c r="AT25" s="1">
        <f t="shared" si="7"/>
        <v>16</v>
      </c>
      <c r="AU25" s="1">
        <f t="shared" si="7"/>
        <v>18</v>
      </c>
      <c r="AV25" s="1">
        <f t="shared" si="7"/>
        <v>15</v>
      </c>
      <c r="AW25" s="1">
        <f t="shared" si="7"/>
        <v>17</v>
      </c>
      <c r="AX25" s="1">
        <f t="shared" si="7"/>
        <v>23</v>
      </c>
      <c r="AY25" s="1">
        <f t="shared" si="7"/>
        <v>0</v>
      </c>
      <c r="AZ25" s="1">
        <f t="shared" si="7"/>
        <v>1.5</v>
      </c>
      <c r="BA25" s="1">
        <f t="shared" si="7"/>
        <v>54</v>
      </c>
      <c r="BD25" s="26">
        <f t="shared" si="12"/>
        <v>2</v>
      </c>
      <c r="BE25" s="26">
        <f t="shared" si="13"/>
        <v>1</v>
      </c>
      <c r="BF25" s="26">
        <f t="shared" si="14"/>
        <v>0</v>
      </c>
      <c r="BG25" s="26">
        <f t="shared" si="15"/>
        <v>0</v>
      </c>
      <c r="BH25" s="26">
        <f t="shared" si="16"/>
        <v>0</v>
      </c>
      <c r="BI25" s="26">
        <f t="shared" si="17"/>
        <v>0</v>
      </c>
      <c r="BJ25" s="26">
        <f t="shared" si="18"/>
        <v>0</v>
      </c>
    </row>
    <row r="26" spans="1:62" s="1" customFormat="1" ht="12.75" customHeight="1">
      <c r="A26" s="446" t="str">
        <f t="shared" si="4"/>
        <v/>
      </c>
      <c r="B26" s="446" t="str">
        <f t="shared" si="4"/>
        <v/>
      </c>
      <c r="C26" s="446" t="str">
        <f t="shared" si="4"/>
        <v/>
      </c>
      <c r="D26" s="446" t="str">
        <f t="shared" si="4"/>
        <v/>
      </c>
      <c r="E26" s="446" t="str">
        <f t="shared" si="4"/>
        <v/>
      </c>
      <c r="F26" s="446" t="str">
        <f t="shared" si="4"/>
        <v/>
      </c>
      <c r="G26" s="446" t="str">
        <f t="shared" si="4"/>
        <v/>
      </c>
      <c r="H26" s="1" t="str">
        <f t="shared" si="4"/>
        <v/>
      </c>
      <c r="I26" s="1" t="str">
        <f t="shared" si="4"/>
        <v/>
      </c>
      <c r="J26" s="15"/>
      <c r="K26" s="15"/>
      <c r="L26" s="15"/>
      <c r="M26" s="5"/>
      <c r="P26" s="447">
        <f t="shared" si="5"/>
        <v>0</v>
      </c>
      <c r="R26" s="213" t="s">
        <v>160</v>
      </c>
      <c r="S26" s="242" t="s">
        <v>117</v>
      </c>
      <c r="T26" s="219"/>
      <c r="U26" s="68"/>
      <c r="V26" s="70"/>
      <c r="W26" s="69"/>
      <c r="X26" s="76"/>
      <c r="Y26" s="80"/>
      <c r="Z26" s="133">
        <v>54</v>
      </c>
      <c r="AA26" s="132">
        <v>54</v>
      </c>
      <c r="AB26" s="131">
        <f t="shared" si="9"/>
        <v>0</v>
      </c>
      <c r="AC26" s="157">
        <f t="shared" si="6"/>
        <v>0</v>
      </c>
      <c r="AD26" s="133">
        <f t="shared" si="10"/>
        <v>0</v>
      </c>
      <c r="AE26" s="132"/>
      <c r="AF26" s="185"/>
      <c r="AG26" s="319">
        <f t="shared" si="11"/>
        <v>0</v>
      </c>
      <c r="AH26" s="242"/>
      <c r="AI26" s="421"/>
      <c r="AJ26" s="422"/>
      <c r="AK26" s="423"/>
      <c r="AL26" s="424"/>
      <c r="AM26" s="79"/>
      <c r="AN26" s="373"/>
      <c r="AO26" s="395"/>
      <c r="AP26" s="43"/>
      <c r="AR26" s="1">
        <f t="shared" si="7"/>
        <v>17</v>
      </c>
      <c r="AS26" s="1">
        <f t="shared" si="7"/>
        <v>21</v>
      </c>
      <c r="AT26" s="1">
        <f t="shared" si="7"/>
        <v>16</v>
      </c>
      <c r="AU26" s="1">
        <f t="shared" si="7"/>
        <v>18</v>
      </c>
      <c r="AV26" s="1">
        <f t="shared" si="7"/>
        <v>15</v>
      </c>
      <c r="AW26" s="1">
        <f t="shared" si="7"/>
        <v>17</v>
      </c>
      <c r="AX26" s="1">
        <f t="shared" si="7"/>
        <v>23</v>
      </c>
      <c r="AY26" s="1">
        <f t="shared" si="7"/>
        <v>0</v>
      </c>
      <c r="AZ26" s="1">
        <f t="shared" si="7"/>
        <v>1.5</v>
      </c>
      <c r="BA26" s="1">
        <f t="shared" si="7"/>
        <v>54</v>
      </c>
      <c r="BD26" s="26">
        <f t="shared" si="12"/>
        <v>0</v>
      </c>
      <c r="BE26" s="26">
        <f t="shared" si="13"/>
        <v>0</v>
      </c>
      <c r="BF26" s="26">
        <f t="shared" si="14"/>
        <v>0</v>
      </c>
      <c r="BG26" s="26">
        <f t="shared" si="15"/>
        <v>0</v>
      </c>
      <c r="BH26" s="26">
        <f t="shared" si="16"/>
        <v>0</v>
      </c>
      <c r="BI26" s="26">
        <f t="shared" si="17"/>
        <v>0</v>
      </c>
      <c r="BJ26" s="26">
        <f t="shared" si="18"/>
        <v>0</v>
      </c>
    </row>
    <row r="27" spans="1:62" s="1" customFormat="1" ht="12.75" customHeight="1">
      <c r="A27" s="446" t="str">
        <f t="shared" si="4"/>
        <v/>
      </c>
      <c r="B27" s="446" t="str">
        <f t="shared" si="4"/>
        <v/>
      </c>
      <c r="C27" s="446" t="str">
        <f t="shared" si="4"/>
        <v/>
      </c>
      <c r="D27" s="446" t="str">
        <f t="shared" si="4"/>
        <v/>
      </c>
      <c r="E27" s="446" t="str">
        <f t="shared" si="4"/>
        <v/>
      </c>
      <c r="F27" s="446" t="str">
        <f t="shared" si="4"/>
        <v/>
      </c>
      <c r="G27" s="446" t="str">
        <f t="shared" si="4"/>
        <v/>
      </c>
      <c r="H27" s="1" t="str">
        <f t="shared" si="4"/>
        <v/>
      </c>
      <c r="I27" s="1" t="str">
        <f t="shared" si="4"/>
        <v/>
      </c>
      <c r="J27" s="15"/>
      <c r="K27" s="15"/>
      <c r="L27" s="15"/>
      <c r="M27" s="5"/>
      <c r="P27" s="447">
        <f t="shared" si="5"/>
        <v>0</v>
      </c>
      <c r="R27" s="213" t="s">
        <v>161</v>
      </c>
      <c r="S27" s="242" t="s">
        <v>168</v>
      </c>
      <c r="T27" s="219"/>
      <c r="U27" s="68"/>
      <c r="V27" s="70"/>
      <c r="W27" s="69"/>
      <c r="X27" s="76"/>
      <c r="Y27" s="80"/>
      <c r="Z27" s="133">
        <v>54</v>
      </c>
      <c r="AA27" s="132">
        <v>54</v>
      </c>
      <c r="AB27" s="131">
        <f t="shared" si="9"/>
        <v>0</v>
      </c>
      <c r="AC27" s="157">
        <f t="shared" si="6"/>
        <v>0</v>
      </c>
      <c r="AD27" s="133">
        <f t="shared" si="10"/>
        <v>0</v>
      </c>
      <c r="AE27" s="132"/>
      <c r="AF27" s="185"/>
      <c r="AG27" s="319">
        <f t="shared" si="11"/>
        <v>0</v>
      </c>
      <c r="AH27" s="242"/>
      <c r="AI27" s="421"/>
      <c r="AJ27" s="422"/>
      <c r="AK27" s="423"/>
      <c r="AL27" s="424"/>
      <c r="AM27" s="79"/>
      <c r="AN27" s="373"/>
      <c r="AO27" s="395"/>
      <c r="AP27" s="43"/>
      <c r="AR27" s="1">
        <f t="shared" si="7"/>
        <v>17</v>
      </c>
      <c r="AS27" s="1">
        <f t="shared" si="7"/>
        <v>21</v>
      </c>
      <c r="AT27" s="1">
        <f t="shared" si="7"/>
        <v>16</v>
      </c>
      <c r="AU27" s="1">
        <f t="shared" si="7"/>
        <v>18</v>
      </c>
      <c r="AV27" s="1">
        <f t="shared" si="7"/>
        <v>15</v>
      </c>
      <c r="AW27" s="1">
        <f t="shared" si="7"/>
        <v>17</v>
      </c>
      <c r="AX27" s="1">
        <f t="shared" si="7"/>
        <v>23</v>
      </c>
      <c r="AY27" s="1">
        <f t="shared" si="7"/>
        <v>0</v>
      </c>
      <c r="AZ27" s="1">
        <f t="shared" si="7"/>
        <v>1.5</v>
      </c>
      <c r="BA27" s="1">
        <f t="shared" si="7"/>
        <v>54</v>
      </c>
      <c r="BD27" s="26">
        <f t="shared" si="12"/>
        <v>0</v>
      </c>
      <c r="BE27" s="26">
        <f t="shared" si="13"/>
        <v>0</v>
      </c>
      <c r="BF27" s="26">
        <f t="shared" si="14"/>
        <v>0</v>
      </c>
      <c r="BG27" s="26">
        <f t="shared" si="15"/>
        <v>0</v>
      </c>
      <c r="BH27" s="26">
        <f t="shared" si="16"/>
        <v>0</v>
      </c>
      <c r="BI27" s="26">
        <f t="shared" si="17"/>
        <v>0</v>
      </c>
      <c r="BJ27" s="26">
        <f t="shared" si="18"/>
        <v>0</v>
      </c>
    </row>
    <row r="28" spans="1:62" s="1" customFormat="1" ht="12.75" customHeight="1">
      <c r="A28" s="446" t="str">
        <f t="shared" si="4"/>
        <v/>
      </c>
      <c r="B28" s="446" t="str">
        <f t="shared" si="4"/>
        <v/>
      </c>
      <c r="C28" s="446" t="str">
        <f t="shared" si="4"/>
        <v/>
      </c>
      <c r="D28" s="446" t="str">
        <f t="shared" si="4"/>
        <v/>
      </c>
      <c r="E28" s="446" t="str">
        <f t="shared" si="4"/>
        <v/>
      </c>
      <c r="F28" s="446" t="str">
        <f t="shared" si="4"/>
        <v/>
      </c>
      <c r="G28" s="446" t="str">
        <f t="shared" si="4"/>
        <v/>
      </c>
      <c r="H28" s="1" t="str">
        <f t="shared" si="4"/>
        <v/>
      </c>
      <c r="I28" s="1" t="str">
        <f t="shared" si="4"/>
        <v/>
      </c>
      <c r="J28" s="15"/>
      <c r="K28" s="15"/>
      <c r="L28" s="15"/>
      <c r="M28" s="5"/>
      <c r="P28" s="447">
        <f t="shared" si="5"/>
        <v>0</v>
      </c>
      <c r="R28" s="213" t="s">
        <v>162</v>
      </c>
      <c r="S28" s="242" t="s">
        <v>169</v>
      </c>
      <c r="T28" s="219"/>
      <c r="U28" s="68"/>
      <c r="V28" s="70"/>
      <c r="W28" s="69"/>
      <c r="X28" s="76"/>
      <c r="Y28" s="80"/>
      <c r="Z28" s="133">
        <v>54</v>
      </c>
      <c r="AA28" s="132">
        <v>54</v>
      </c>
      <c r="AB28" s="131">
        <f t="shared" si="9"/>
        <v>0</v>
      </c>
      <c r="AC28" s="157">
        <f t="shared" si="6"/>
        <v>0</v>
      </c>
      <c r="AD28" s="133">
        <f t="shared" si="10"/>
        <v>0</v>
      </c>
      <c r="AE28" s="132"/>
      <c r="AF28" s="185"/>
      <c r="AG28" s="319">
        <f t="shared" si="11"/>
        <v>0</v>
      </c>
      <c r="AH28" s="242"/>
      <c r="AI28" s="421"/>
      <c r="AJ28" s="422"/>
      <c r="AK28" s="423"/>
      <c r="AL28" s="424"/>
      <c r="AM28" s="79"/>
      <c r="AN28" s="373"/>
      <c r="AO28" s="395"/>
      <c r="AP28" s="43"/>
      <c r="AR28" s="1">
        <f t="shared" si="7"/>
        <v>17</v>
      </c>
      <c r="AS28" s="1">
        <f t="shared" si="7"/>
        <v>21</v>
      </c>
      <c r="AT28" s="1">
        <f t="shared" si="7"/>
        <v>16</v>
      </c>
      <c r="AU28" s="1">
        <f t="shared" si="7"/>
        <v>18</v>
      </c>
      <c r="AV28" s="1">
        <f t="shared" si="7"/>
        <v>15</v>
      </c>
      <c r="AW28" s="1">
        <f t="shared" si="7"/>
        <v>17</v>
      </c>
      <c r="AX28" s="1">
        <f t="shared" si="7"/>
        <v>23</v>
      </c>
      <c r="AY28" s="1">
        <f t="shared" si="7"/>
        <v>0</v>
      </c>
      <c r="AZ28" s="1">
        <f t="shared" si="7"/>
        <v>1.5</v>
      </c>
      <c r="BA28" s="1">
        <f t="shared" si="7"/>
        <v>54</v>
      </c>
      <c r="BD28" s="26">
        <f t="shared" si="12"/>
        <v>0</v>
      </c>
      <c r="BE28" s="26">
        <f t="shared" si="13"/>
        <v>0</v>
      </c>
      <c r="BF28" s="26">
        <f t="shared" si="14"/>
        <v>0</v>
      </c>
      <c r="BG28" s="26">
        <f t="shared" si="15"/>
        <v>0</v>
      </c>
      <c r="BH28" s="26">
        <f t="shared" si="16"/>
        <v>0</v>
      </c>
      <c r="BI28" s="26">
        <f t="shared" si="17"/>
        <v>0</v>
      </c>
      <c r="BJ28" s="26">
        <f t="shared" si="18"/>
        <v>0</v>
      </c>
    </row>
    <row r="29" spans="1:62" s="1" customFormat="1" ht="12.75" customHeight="1">
      <c r="A29" s="446" t="str">
        <f t="shared" ref="A29:I33" si="19">IF(AI29=0,"",1)</f>
        <v/>
      </c>
      <c r="B29" s="446" t="str">
        <f t="shared" si="19"/>
        <v/>
      </c>
      <c r="C29" s="446" t="str">
        <f t="shared" si="19"/>
        <v/>
      </c>
      <c r="D29" s="446" t="str">
        <f t="shared" si="19"/>
        <v/>
      </c>
      <c r="E29" s="446" t="str">
        <f t="shared" si="19"/>
        <v/>
      </c>
      <c r="F29" s="446" t="str">
        <f t="shared" si="19"/>
        <v/>
      </c>
      <c r="G29" s="446" t="str">
        <f t="shared" si="19"/>
        <v/>
      </c>
      <c r="H29" s="1" t="str">
        <f t="shared" si="19"/>
        <v/>
      </c>
      <c r="I29" s="1" t="str">
        <f t="shared" si="19"/>
        <v/>
      </c>
      <c r="J29" s="15"/>
      <c r="K29" s="15"/>
      <c r="L29" s="15"/>
      <c r="M29" s="5"/>
      <c r="P29" s="447">
        <f t="shared" si="5"/>
        <v>0</v>
      </c>
      <c r="R29" s="213" t="s">
        <v>163</v>
      </c>
      <c r="S29" s="242" t="s">
        <v>171</v>
      </c>
      <c r="T29" s="219"/>
      <c r="U29" s="68"/>
      <c r="V29" s="70"/>
      <c r="W29" s="69"/>
      <c r="X29" s="76"/>
      <c r="Y29" s="80"/>
      <c r="Z29" s="133">
        <v>54</v>
      </c>
      <c r="AA29" s="132">
        <v>54</v>
      </c>
      <c r="AB29" s="131">
        <f t="shared" si="9"/>
        <v>0</v>
      </c>
      <c r="AC29" s="157">
        <f t="shared" si="6"/>
        <v>0</v>
      </c>
      <c r="AD29" s="133">
        <f t="shared" si="10"/>
        <v>0</v>
      </c>
      <c r="AE29" s="132"/>
      <c r="AF29" s="185"/>
      <c r="AG29" s="319">
        <f t="shared" si="11"/>
        <v>0</v>
      </c>
      <c r="AH29" s="242"/>
      <c r="AI29" s="421"/>
      <c r="AJ29" s="422"/>
      <c r="AK29" s="423"/>
      <c r="AL29" s="424"/>
      <c r="AM29" s="79"/>
      <c r="AN29" s="373"/>
      <c r="AO29" s="395"/>
      <c r="AP29" s="43"/>
      <c r="AR29" s="1">
        <f t="shared" ref="AR29:BA44" si="20">AR28</f>
        <v>17</v>
      </c>
      <c r="AS29" s="1">
        <f t="shared" si="20"/>
        <v>21</v>
      </c>
      <c r="AT29" s="1">
        <f t="shared" si="20"/>
        <v>16</v>
      </c>
      <c r="AU29" s="1">
        <f t="shared" si="20"/>
        <v>18</v>
      </c>
      <c r="AV29" s="1">
        <f t="shared" si="20"/>
        <v>15</v>
      </c>
      <c r="AW29" s="1">
        <f t="shared" si="20"/>
        <v>17</v>
      </c>
      <c r="AX29" s="1">
        <f t="shared" si="20"/>
        <v>23</v>
      </c>
      <c r="AY29" s="1">
        <f t="shared" si="20"/>
        <v>0</v>
      </c>
      <c r="AZ29" s="1">
        <f t="shared" si="20"/>
        <v>1.5</v>
      </c>
      <c r="BA29" s="1">
        <f t="shared" si="20"/>
        <v>54</v>
      </c>
      <c r="BD29" s="26">
        <f t="shared" si="12"/>
        <v>0</v>
      </c>
      <c r="BE29" s="26">
        <f t="shared" si="13"/>
        <v>0</v>
      </c>
      <c r="BF29" s="26">
        <f t="shared" si="14"/>
        <v>0</v>
      </c>
      <c r="BG29" s="26">
        <f t="shared" si="15"/>
        <v>0</v>
      </c>
      <c r="BH29" s="26">
        <f t="shared" si="16"/>
        <v>0</v>
      </c>
      <c r="BI29" s="26">
        <f t="shared" si="17"/>
        <v>0</v>
      </c>
      <c r="BJ29" s="26">
        <f t="shared" si="18"/>
        <v>0</v>
      </c>
    </row>
    <row r="30" spans="1:62" s="1" customFormat="1" ht="12.75" customHeight="1">
      <c r="A30" s="446" t="str">
        <f t="shared" si="19"/>
        <v/>
      </c>
      <c r="B30" s="446" t="str">
        <f t="shared" si="19"/>
        <v/>
      </c>
      <c r="C30" s="446" t="str">
        <f t="shared" si="19"/>
        <v/>
      </c>
      <c r="D30" s="446" t="str">
        <f t="shared" si="19"/>
        <v/>
      </c>
      <c r="E30" s="446" t="str">
        <f t="shared" si="19"/>
        <v/>
      </c>
      <c r="F30" s="446" t="str">
        <f t="shared" si="19"/>
        <v/>
      </c>
      <c r="G30" s="446" t="str">
        <f t="shared" si="19"/>
        <v/>
      </c>
      <c r="H30" s="1" t="str">
        <f t="shared" si="19"/>
        <v/>
      </c>
      <c r="I30" s="1" t="str">
        <f t="shared" si="19"/>
        <v/>
      </c>
      <c r="J30" s="16"/>
      <c r="K30" s="16"/>
      <c r="L30" s="16"/>
      <c r="M30" s="5"/>
      <c r="P30" s="447">
        <f t="shared" si="5"/>
        <v>0</v>
      </c>
      <c r="R30" s="213" t="s">
        <v>164</v>
      </c>
      <c r="S30" s="242" t="s">
        <v>170</v>
      </c>
      <c r="T30" s="219"/>
      <c r="U30" s="68"/>
      <c r="V30" s="70"/>
      <c r="W30" s="69"/>
      <c r="X30" s="76"/>
      <c r="Y30" s="80"/>
      <c r="Z30" s="133">
        <v>54</v>
      </c>
      <c r="AA30" s="132">
        <v>54</v>
      </c>
      <c r="AB30" s="131">
        <f t="shared" si="9"/>
        <v>0</v>
      </c>
      <c r="AC30" s="157">
        <f t="shared" si="6"/>
        <v>0</v>
      </c>
      <c r="AD30" s="133">
        <f t="shared" si="10"/>
        <v>0</v>
      </c>
      <c r="AE30" s="132"/>
      <c r="AF30" s="185"/>
      <c r="AG30" s="319">
        <f t="shared" si="11"/>
        <v>0</v>
      </c>
      <c r="AH30" s="242"/>
      <c r="AI30" s="421"/>
      <c r="AJ30" s="422"/>
      <c r="AK30" s="423"/>
      <c r="AL30" s="424"/>
      <c r="AM30" s="79"/>
      <c r="AN30" s="373"/>
      <c r="AO30" s="395"/>
      <c r="AP30" s="43"/>
      <c r="AR30" s="1">
        <f t="shared" si="20"/>
        <v>17</v>
      </c>
      <c r="AS30" s="1">
        <f t="shared" si="20"/>
        <v>21</v>
      </c>
      <c r="AT30" s="1">
        <f t="shared" si="20"/>
        <v>16</v>
      </c>
      <c r="AU30" s="1">
        <f t="shared" si="20"/>
        <v>18</v>
      </c>
      <c r="AV30" s="1">
        <f t="shared" si="20"/>
        <v>15</v>
      </c>
      <c r="AW30" s="1">
        <f t="shared" si="20"/>
        <v>17</v>
      </c>
      <c r="AX30" s="1">
        <f t="shared" si="20"/>
        <v>23</v>
      </c>
      <c r="AY30" s="1">
        <f t="shared" si="20"/>
        <v>0</v>
      </c>
      <c r="AZ30" s="1">
        <f t="shared" si="20"/>
        <v>1.5</v>
      </c>
      <c r="BA30" s="1">
        <f t="shared" si="20"/>
        <v>54</v>
      </c>
      <c r="BD30" s="26">
        <f t="shared" si="12"/>
        <v>0</v>
      </c>
      <c r="BE30" s="26">
        <f t="shared" si="13"/>
        <v>0</v>
      </c>
      <c r="BF30" s="26">
        <f t="shared" si="14"/>
        <v>0</v>
      </c>
      <c r="BG30" s="26">
        <f t="shared" si="15"/>
        <v>0</v>
      </c>
      <c r="BH30" s="26">
        <f t="shared" si="16"/>
        <v>0</v>
      </c>
      <c r="BI30" s="26">
        <f t="shared" si="17"/>
        <v>0</v>
      </c>
      <c r="BJ30" s="26">
        <f t="shared" si="18"/>
        <v>0</v>
      </c>
    </row>
    <row r="31" spans="1:62" s="1" customFormat="1" ht="12.75" customHeight="1">
      <c r="A31" s="446" t="str">
        <f t="shared" si="19"/>
        <v/>
      </c>
      <c r="B31" s="446" t="str">
        <f t="shared" si="19"/>
        <v/>
      </c>
      <c r="C31" s="446">
        <f t="shared" si="19"/>
        <v>1</v>
      </c>
      <c r="D31" s="446" t="str">
        <f t="shared" si="19"/>
        <v/>
      </c>
      <c r="E31" s="446" t="str">
        <f t="shared" si="19"/>
        <v/>
      </c>
      <c r="F31" s="446" t="str">
        <f t="shared" si="19"/>
        <v/>
      </c>
      <c r="G31" s="446" t="str">
        <f t="shared" si="19"/>
        <v/>
      </c>
      <c r="H31" s="1" t="str">
        <f t="shared" si="19"/>
        <v/>
      </c>
      <c r="I31" s="1" t="str">
        <f t="shared" si="19"/>
        <v/>
      </c>
      <c r="J31" s="16"/>
      <c r="K31" s="16"/>
      <c r="L31" s="16"/>
      <c r="M31" s="5"/>
      <c r="P31" s="447">
        <f t="shared" si="5"/>
        <v>5.8823529411764701</v>
      </c>
      <c r="R31" s="213" t="s">
        <v>165</v>
      </c>
      <c r="S31" s="243" t="s">
        <v>85</v>
      </c>
      <c r="T31" s="219"/>
      <c r="U31" s="68" t="s">
        <v>215</v>
      </c>
      <c r="V31" s="70"/>
      <c r="W31" s="69"/>
      <c r="X31" s="76"/>
      <c r="Y31" s="80"/>
      <c r="Z31" s="129">
        <v>34</v>
      </c>
      <c r="AA31" s="134"/>
      <c r="AB31" s="296">
        <v>34</v>
      </c>
      <c r="AC31" s="157">
        <f t="shared" si="6"/>
        <v>32</v>
      </c>
      <c r="AD31" s="133">
        <f t="shared" si="10"/>
        <v>32</v>
      </c>
      <c r="AE31" s="132">
        <v>0</v>
      </c>
      <c r="AF31" s="185">
        <v>0</v>
      </c>
      <c r="AG31" s="319">
        <f t="shared" si="11"/>
        <v>2</v>
      </c>
      <c r="AH31" s="242"/>
      <c r="AI31" s="421"/>
      <c r="AJ31" s="422"/>
      <c r="AK31" s="423">
        <v>2</v>
      </c>
      <c r="AL31" s="424"/>
      <c r="AM31" s="79"/>
      <c r="AN31" s="373"/>
      <c r="AO31" s="395"/>
      <c r="AP31" s="43"/>
      <c r="AR31" s="1">
        <f t="shared" si="20"/>
        <v>17</v>
      </c>
      <c r="AS31" s="1">
        <f t="shared" si="20"/>
        <v>21</v>
      </c>
      <c r="AT31" s="1">
        <f t="shared" si="20"/>
        <v>16</v>
      </c>
      <c r="AU31" s="1">
        <f t="shared" si="20"/>
        <v>18</v>
      </c>
      <c r="AV31" s="1">
        <f t="shared" si="20"/>
        <v>15</v>
      </c>
      <c r="AW31" s="1">
        <f t="shared" si="20"/>
        <v>17</v>
      </c>
      <c r="AX31" s="1">
        <f t="shared" si="20"/>
        <v>23</v>
      </c>
      <c r="AY31" s="1">
        <f t="shared" si="20"/>
        <v>0</v>
      </c>
      <c r="AZ31" s="1">
        <f t="shared" si="20"/>
        <v>1.5</v>
      </c>
      <c r="BA31" s="1">
        <f t="shared" si="20"/>
        <v>54</v>
      </c>
      <c r="BD31" s="26">
        <f t="shared" si="12"/>
        <v>0</v>
      </c>
      <c r="BE31" s="26">
        <f t="shared" si="13"/>
        <v>0</v>
      </c>
      <c r="BF31" s="26">
        <f t="shared" si="14"/>
        <v>2</v>
      </c>
      <c r="BG31" s="26">
        <f t="shared" si="15"/>
        <v>0</v>
      </c>
      <c r="BH31" s="26">
        <f t="shared" si="16"/>
        <v>0</v>
      </c>
      <c r="BI31" s="26">
        <f t="shared" si="17"/>
        <v>0</v>
      </c>
      <c r="BJ31" s="26">
        <f t="shared" si="18"/>
        <v>0</v>
      </c>
    </row>
    <row r="32" spans="1:62" s="1" customFormat="1" ht="16.5" customHeight="1">
      <c r="A32" s="446" t="str">
        <f t="shared" si="19"/>
        <v/>
      </c>
      <c r="B32" s="446" t="str">
        <f t="shared" si="19"/>
        <v/>
      </c>
      <c r="C32" s="446" t="str">
        <f t="shared" si="19"/>
        <v/>
      </c>
      <c r="D32" s="446">
        <f t="shared" si="19"/>
        <v>1</v>
      </c>
      <c r="E32" s="446" t="str">
        <f t="shared" si="19"/>
        <v/>
      </c>
      <c r="F32" s="446" t="str">
        <f t="shared" si="19"/>
        <v/>
      </c>
      <c r="G32" s="446" t="str">
        <f t="shared" si="19"/>
        <v/>
      </c>
      <c r="H32" s="1" t="str">
        <f t="shared" si="19"/>
        <v/>
      </c>
      <c r="I32" s="1" t="str">
        <f t="shared" si="19"/>
        <v/>
      </c>
      <c r="J32" s="15"/>
      <c r="K32" s="15"/>
      <c r="L32" s="15"/>
      <c r="M32" s="5"/>
      <c r="P32" s="447">
        <f t="shared" si="5"/>
        <v>10</v>
      </c>
      <c r="R32" s="213" t="s">
        <v>166</v>
      </c>
      <c r="S32" s="242" t="s">
        <v>86</v>
      </c>
      <c r="T32" s="220">
        <v>4</v>
      </c>
      <c r="U32" s="68"/>
      <c r="V32" s="70"/>
      <c r="W32" s="69"/>
      <c r="X32" s="76"/>
      <c r="Y32" s="80"/>
      <c r="Z32" s="129">
        <v>80</v>
      </c>
      <c r="AA32" s="132"/>
      <c r="AB32" s="131">
        <f t="shared" si="9"/>
        <v>80</v>
      </c>
      <c r="AC32" s="157">
        <f t="shared" si="6"/>
        <v>72</v>
      </c>
      <c r="AD32" s="133">
        <f t="shared" si="10"/>
        <v>28</v>
      </c>
      <c r="AE32" s="192">
        <v>34</v>
      </c>
      <c r="AF32" s="195">
        <v>10</v>
      </c>
      <c r="AG32" s="319">
        <f t="shared" si="11"/>
        <v>8</v>
      </c>
      <c r="AH32" s="242"/>
      <c r="AI32" s="421"/>
      <c r="AJ32" s="422"/>
      <c r="AK32" s="423"/>
      <c r="AL32" s="424">
        <v>4</v>
      </c>
      <c r="AM32" s="79"/>
      <c r="AN32" s="373"/>
      <c r="AO32" s="395"/>
      <c r="AP32" s="43"/>
      <c r="AR32" s="1">
        <f t="shared" si="20"/>
        <v>17</v>
      </c>
      <c r="AS32" s="1">
        <f t="shared" si="20"/>
        <v>21</v>
      </c>
      <c r="AT32" s="1">
        <f t="shared" si="20"/>
        <v>16</v>
      </c>
      <c r="AU32" s="1">
        <f t="shared" si="20"/>
        <v>18</v>
      </c>
      <c r="AV32" s="1">
        <f t="shared" si="20"/>
        <v>15</v>
      </c>
      <c r="AW32" s="1">
        <f t="shared" si="20"/>
        <v>17</v>
      </c>
      <c r="AX32" s="1">
        <f t="shared" si="20"/>
        <v>23</v>
      </c>
      <c r="AY32" s="1">
        <f t="shared" si="20"/>
        <v>0</v>
      </c>
      <c r="AZ32" s="1">
        <f t="shared" si="20"/>
        <v>1.5</v>
      </c>
      <c r="BA32" s="1">
        <f t="shared" si="20"/>
        <v>54</v>
      </c>
      <c r="BD32" s="26">
        <f t="shared" si="12"/>
        <v>0</v>
      </c>
      <c r="BE32" s="26">
        <f t="shared" si="13"/>
        <v>0</v>
      </c>
      <c r="BF32" s="26">
        <f t="shared" si="14"/>
        <v>0</v>
      </c>
      <c r="BG32" s="26">
        <f t="shared" si="15"/>
        <v>4</v>
      </c>
      <c r="BH32" s="26">
        <f t="shared" si="16"/>
        <v>0</v>
      </c>
      <c r="BI32" s="26">
        <f t="shared" si="17"/>
        <v>0</v>
      </c>
      <c r="BJ32" s="26">
        <f t="shared" si="18"/>
        <v>0</v>
      </c>
    </row>
    <row r="33" spans="1:62" s="1" customFormat="1" ht="15" customHeight="1">
      <c r="A33" s="446" t="str">
        <f t="shared" si="19"/>
        <v/>
      </c>
      <c r="B33" s="446" t="str">
        <f t="shared" si="19"/>
        <v/>
      </c>
      <c r="C33" s="446" t="str">
        <f t="shared" si="19"/>
        <v/>
      </c>
      <c r="D33" s="446">
        <f t="shared" si="19"/>
        <v>1</v>
      </c>
      <c r="E33" s="446" t="str">
        <f t="shared" si="19"/>
        <v/>
      </c>
      <c r="F33" s="446" t="str">
        <f t="shared" si="19"/>
        <v/>
      </c>
      <c r="G33" s="446" t="str">
        <f t="shared" si="19"/>
        <v/>
      </c>
      <c r="H33" s="1" t="str">
        <f t="shared" si="19"/>
        <v/>
      </c>
      <c r="I33" s="1" t="str">
        <f t="shared" si="19"/>
        <v/>
      </c>
      <c r="J33" s="15"/>
      <c r="K33" s="15"/>
      <c r="L33" s="15"/>
      <c r="M33" s="5"/>
      <c r="P33" s="447">
        <f t="shared" si="5"/>
        <v>10</v>
      </c>
      <c r="R33" s="213" t="s">
        <v>167</v>
      </c>
      <c r="S33" s="242" t="s">
        <v>243</v>
      </c>
      <c r="T33" s="221">
        <v>3</v>
      </c>
      <c r="U33" s="409"/>
      <c r="V33" s="82"/>
      <c r="W33" s="57"/>
      <c r="X33" s="56"/>
      <c r="Y33" s="85"/>
      <c r="Z33" s="297">
        <v>80</v>
      </c>
      <c r="AA33" s="136"/>
      <c r="AB33" s="131">
        <f t="shared" si="9"/>
        <v>80</v>
      </c>
      <c r="AC33" s="157">
        <f t="shared" si="6"/>
        <v>72</v>
      </c>
      <c r="AD33" s="133">
        <f t="shared" si="10"/>
        <v>72</v>
      </c>
      <c r="AE33" s="136">
        <v>0</v>
      </c>
      <c r="AF33" s="137">
        <v>0</v>
      </c>
      <c r="AG33" s="319">
        <f t="shared" si="11"/>
        <v>8</v>
      </c>
      <c r="AH33" s="174"/>
      <c r="AI33" s="425"/>
      <c r="AJ33" s="426"/>
      <c r="AK33" s="427"/>
      <c r="AL33" s="428">
        <v>4</v>
      </c>
      <c r="AM33" s="86"/>
      <c r="AN33" s="374"/>
      <c r="AO33" s="396"/>
      <c r="AP33" s="43"/>
      <c r="AR33" s="1">
        <f t="shared" si="20"/>
        <v>17</v>
      </c>
      <c r="AS33" s="1">
        <f t="shared" si="20"/>
        <v>21</v>
      </c>
      <c r="AT33" s="1">
        <f t="shared" si="20"/>
        <v>16</v>
      </c>
      <c r="AU33" s="1">
        <f t="shared" si="20"/>
        <v>18</v>
      </c>
      <c r="AV33" s="1">
        <f t="shared" si="20"/>
        <v>15</v>
      </c>
      <c r="AW33" s="1">
        <f t="shared" si="20"/>
        <v>17</v>
      </c>
      <c r="AX33" s="1">
        <f t="shared" si="20"/>
        <v>23</v>
      </c>
      <c r="AY33" s="1">
        <f t="shared" si="20"/>
        <v>0</v>
      </c>
      <c r="AZ33" s="1">
        <f t="shared" si="20"/>
        <v>1.5</v>
      </c>
      <c r="BA33" s="1">
        <f t="shared" si="20"/>
        <v>54</v>
      </c>
      <c r="BD33" s="26">
        <f t="shared" si="12"/>
        <v>0</v>
      </c>
      <c r="BE33" s="26">
        <f t="shared" si="13"/>
        <v>0</v>
      </c>
      <c r="BF33" s="26">
        <f t="shared" si="14"/>
        <v>0</v>
      </c>
      <c r="BG33" s="26">
        <f t="shared" si="15"/>
        <v>4</v>
      </c>
      <c r="BH33" s="26">
        <f t="shared" si="16"/>
        <v>0</v>
      </c>
      <c r="BI33" s="26">
        <f t="shared" si="17"/>
        <v>0</v>
      </c>
      <c r="BJ33" s="26">
        <f t="shared" si="18"/>
        <v>0</v>
      </c>
    </row>
    <row r="34" spans="1:62" s="1" customFormat="1" ht="15" customHeight="1">
      <c r="A34" s="446"/>
      <c r="B34" s="446"/>
      <c r="C34" s="446"/>
      <c r="D34" s="446"/>
      <c r="E34" s="446"/>
      <c r="F34" s="446"/>
      <c r="G34" s="446"/>
      <c r="J34" s="17"/>
      <c r="K34" s="17"/>
      <c r="L34" s="17"/>
      <c r="M34" s="5"/>
      <c r="P34" s="447"/>
      <c r="R34" s="214"/>
      <c r="S34" s="177" t="s">
        <v>28</v>
      </c>
      <c r="T34" s="222"/>
      <c r="U34" s="176"/>
      <c r="V34" s="175"/>
      <c r="W34" s="211"/>
      <c r="X34" s="111"/>
      <c r="Y34" s="112"/>
      <c r="Z34" s="298">
        <f t="shared" ref="Z34:AG34" si="21">SUM(Z13:Z33)</f>
        <v>2390</v>
      </c>
      <c r="AA34" s="196">
        <f t="shared" si="21"/>
        <v>270</v>
      </c>
      <c r="AB34" s="299">
        <f t="shared" si="21"/>
        <v>2120</v>
      </c>
      <c r="AC34" s="309">
        <f t="shared" si="21"/>
        <v>1721</v>
      </c>
      <c r="AD34" s="298">
        <f t="shared" si="21"/>
        <v>1407</v>
      </c>
      <c r="AE34" s="196">
        <f t="shared" si="21"/>
        <v>106</v>
      </c>
      <c r="AF34" s="299">
        <f t="shared" si="21"/>
        <v>208</v>
      </c>
      <c r="AG34" s="309">
        <f t="shared" si="21"/>
        <v>399</v>
      </c>
      <c r="AH34" s="177"/>
      <c r="AI34" s="429">
        <f t="shared" ref="AI34:AO34" si="22">SUM(AI13:AI33)</f>
        <v>30</v>
      </c>
      <c r="AJ34" s="430">
        <f t="shared" si="22"/>
        <v>35</v>
      </c>
      <c r="AK34" s="431">
        <f t="shared" si="22"/>
        <v>14</v>
      </c>
      <c r="AL34" s="432">
        <f t="shared" si="22"/>
        <v>14</v>
      </c>
      <c r="AM34" s="357">
        <f t="shared" si="22"/>
        <v>0</v>
      </c>
      <c r="AN34" s="375">
        <f t="shared" si="22"/>
        <v>0</v>
      </c>
      <c r="AO34" s="397">
        <f t="shared" si="22"/>
        <v>0</v>
      </c>
      <c r="AP34" s="113"/>
      <c r="AR34" s="1">
        <f t="shared" si="20"/>
        <v>17</v>
      </c>
      <c r="AS34" s="1">
        <f t="shared" si="20"/>
        <v>21</v>
      </c>
      <c r="AT34" s="1">
        <f t="shared" si="20"/>
        <v>16</v>
      </c>
      <c r="AU34" s="1">
        <f t="shared" si="20"/>
        <v>18</v>
      </c>
      <c r="AV34" s="1">
        <f t="shared" si="20"/>
        <v>15</v>
      </c>
      <c r="AW34" s="1">
        <f t="shared" si="20"/>
        <v>17</v>
      </c>
      <c r="AX34" s="1">
        <f t="shared" si="20"/>
        <v>23</v>
      </c>
      <c r="AY34" s="1">
        <f t="shared" si="20"/>
        <v>0</v>
      </c>
      <c r="AZ34" s="1">
        <f t="shared" si="20"/>
        <v>1.5</v>
      </c>
      <c r="BA34" s="1">
        <f t="shared" si="20"/>
        <v>54</v>
      </c>
      <c r="BD34" s="45">
        <f>SUM(BD13:BD33)</f>
        <v>30</v>
      </c>
      <c r="BE34" s="45">
        <f t="shared" ref="BE34:BJ34" si="23">SUM(BE13:BE33)</f>
        <v>35</v>
      </c>
      <c r="BF34" s="45">
        <f t="shared" si="23"/>
        <v>14</v>
      </c>
      <c r="BG34" s="45">
        <f t="shared" si="23"/>
        <v>14</v>
      </c>
      <c r="BH34" s="45">
        <f t="shared" si="23"/>
        <v>0</v>
      </c>
      <c r="BI34" s="45">
        <f t="shared" si="23"/>
        <v>0</v>
      </c>
      <c r="BJ34" s="45">
        <f t="shared" si="23"/>
        <v>0</v>
      </c>
    </row>
    <row r="35" spans="1:62" s="1" customFormat="1" ht="12.75" customHeight="1">
      <c r="A35" s="446"/>
      <c r="B35" s="446"/>
      <c r="C35" s="446"/>
      <c r="D35" s="446"/>
      <c r="E35" s="446"/>
      <c r="F35" s="446"/>
      <c r="G35" s="446"/>
      <c r="J35" s="28" t="s">
        <v>80</v>
      </c>
      <c r="K35" s="28" t="s">
        <v>81</v>
      </c>
      <c r="L35" s="27" t="s">
        <v>82</v>
      </c>
      <c r="M35" s="5"/>
      <c r="P35" s="447"/>
      <c r="R35" s="215" t="s">
        <v>218</v>
      </c>
      <c r="S35" s="244" t="s">
        <v>205</v>
      </c>
      <c r="T35" s="223"/>
      <c r="U35" s="259"/>
      <c r="V35" s="277"/>
      <c r="W35" s="278"/>
      <c r="X35" s="270"/>
      <c r="Y35" s="270"/>
      <c r="Z35" s="270"/>
      <c r="AA35" s="270"/>
      <c r="AB35" s="270"/>
      <c r="AC35" s="270"/>
      <c r="AD35" s="270"/>
      <c r="AE35" s="270"/>
      <c r="AF35" s="270"/>
      <c r="AG35" s="270"/>
      <c r="AH35" s="270"/>
      <c r="AI35" s="425"/>
      <c r="AJ35" s="426"/>
      <c r="AK35" s="427"/>
      <c r="AL35" s="428"/>
      <c r="AM35" s="86"/>
      <c r="AN35" s="374"/>
      <c r="AO35" s="396"/>
      <c r="AP35" s="43"/>
      <c r="AR35" s="1">
        <f t="shared" si="20"/>
        <v>17</v>
      </c>
      <c r="AS35" s="1">
        <f t="shared" si="20"/>
        <v>21</v>
      </c>
      <c r="AT35" s="1">
        <f t="shared" si="20"/>
        <v>16</v>
      </c>
      <c r="AU35" s="1">
        <f t="shared" si="20"/>
        <v>18</v>
      </c>
      <c r="AV35" s="1">
        <f t="shared" si="20"/>
        <v>15</v>
      </c>
      <c r="AW35" s="1">
        <f t="shared" si="20"/>
        <v>17</v>
      </c>
      <c r="AX35" s="1">
        <f t="shared" si="20"/>
        <v>23</v>
      </c>
      <c r="AY35" s="1">
        <f t="shared" si="20"/>
        <v>0</v>
      </c>
      <c r="AZ35" s="1">
        <f t="shared" si="20"/>
        <v>1.5</v>
      </c>
      <c r="BA35" s="1">
        <f t="shared" si="20"/>
        <v>54</v>
      </c>
      <c r="BD35" s="26">
        <f t="shared" si="12"/>
        <v>0</v>
      </c>
      <c r="BE35" s="26">
        <f t="shared" si="13"/>
        <v>0</v>
      </c>
      <c r="BF35" s="26">
        <f t="shared" si="14"/>
        <v>0</v>
      </c>
      <c r="BG35" s="26">
        <f t="shared" si="15"/>
        <v>0</v>
      </c>
      <c r="BH35" s="26">
        <f t="shared" si="16"/>
        <v>0</v>
      </c>
      <c r="BI35" s="26">
        <f t="shared" si="17"/>
        <v>0</v>
      </c>
      <c r="BJ35" s="26">
        <f t="shared" si="18"/>
        <v>0</v>
      </c>
    </row>
    <row r="36" spans="1:62" s="1" customFormat="1" ht="15.75" customHeight="1">
      <c r="A36" s="446" t="str">
        <f>IF(AI36=0,"",1)</f>
        <v/>
      </c>
      <c r="B36" s="446" t="str">
        <f t="shared" ref="B36:I44" si="24">IF(AJ36=0,"",1)</f>
        <v/>
      </c>
      <c r="C36" s="446" t="str">
        <f t="shared" si="24"/>
        <v/>
      </c>
      <c r="D36" s="446">
        <f t="shared" si="24"/>
        <v>1</v>
      </c>
      <c r="E36" s="446" t="str">
        <f t="shared" si="24"/>
        <v/>
      </c>
      <c r="F36" s="446" t="str">
        <f t="shared" si="24"/>
        <v/>
      </c>
      <c r="G36" s="446" t="str">
        <f t="shared" si="24"/>
        <v/>
      </c>
      <c r="H36" s="1" t="str">
        <f t="shared" si="24"/>
        <v/>
      </c>
      <c r="I36" s="1" t="str">
        <f t="shared" si="24"/>
        <v/>
      </c>
      <c r="J36" s="24"/>
      <c r="K36" s="24"/>
      <c r="L36" s="24"/>
      <c r="M36" s="5"/>
      <c r="P36" s="11">
        <f>(AG36+AH36)/AB36*100</f>
        <v>33.333333333333329</v>
      </c>
      <c r="R36" s="81" t="s">
        <v>33</v>
      </c>
      <c r="S36" s="245" t="s">
        <v>75</v>
      </c>
      <c r="T36" s="224"/>
      <c r="U36" s="409">
        <v>3</v>
      </c>
      <c r="V36" s="82"/>
      <c r="W36" s="83"/>
      <c r="X36" s="84">
        <v>1</v>
      </c>
      <c r="Y36" s="85">
        <f>X36*AZ36</f>
        <v>1.5</v>
      </c>
      <c r="Z36" s="135">
        <f>X36*BA36</f>
        <v>54</v>
      </c>
      <c r="AA36" s="136"/>
      <c r="AB36" s="131">
        <f t="shared" si="9"/>
        <v>54</v>
      </c>
      <c r="AC36" s="157">
        <f t="shared" si="6"/>
        <v>36</v>
      </c>
      <c r="AD36" s="140">
        <f>AC36-AE36-AF36</f>
        <v>36</v>
      </c>
      <c r="AE36" s="136">
        <v>0</v>
      </c>
      <c r="AF36" s="137">
        <v>0</v>
      </c>
      <c r="AG36" s="157">
        <f t="shared" ref="AG36:AG44" si="25">IF(AB36-AC36-AH36=0," ",AB36-AC36-AH36)</f>
        <v>18</v>
      </c>
      <c r="AH36" s="174"/>
      <c r="AI36" s="425"/>
      <c r="AJ36" s="426"/>
      <c r="AK36" s="427"/>
      <c r="AL36" s="428">
        <v>2</v>
      </c>
      <c r="AM36" s="86"/>
      <c r="AN36" s="374"/>
      <c r="AO36" s="396"/>
      <c r="AP36" s="43"/>
      <c r="AR36" s="1">
        <f t="shared" si="20"/>
        <v>17</v>
      </c>
      <c r="AS36" s="1">
        <f t="shared" si="20"/>
        <v>21</v>
      </c>
      <c r="AT36" s="1">
        <f t="shared" si="20"/>
        <v>16</v>
      </c>
      <c r="AU36" s="1">
        <f t="shared" si="20"/>
        <v>18</v>
      </c>
      <c r="AV36" s="1">
        <f t="shared" si="20"/>
        <v>15</v>
      </c>
      <c r="AW36" s="1">
        <f t="shared" si="20"/>
        <v>17</v>
      </c>
      <c r="AX36" s="1">
        <f t="shared" si="20"/>
        <v>23</v>
      </c>
      <c r="AY36" s="1">
        <f t="shared" si="20"/>
        <v>0</v>
      </c>
      <c r="AZ36" s="1">
        <f t="shared" si="20"/>
        <v>1.5</v>
      </c>
      <c r="BA36" s="1">
        <f t="shared" si="20"/>
        <v>54</v>
      </c>
      <c r="BD36" s="26">
        <f t="shared" si="12"/>
        <v>0</v>
      </c>
      <c r="BE36" s="26">
        <f t="shared" si="13"/>
        <v>0</v>
      </c>
      <c r="BF36" s="26">
        <f t="shared" si="14"/>
        <v>0</v>
      </c>
      <c r="BG36" s="26">
        <f t="shared" si="15"/>
        <v>2</v>
      </c>
      <c r="BH36" s="26">
        <f t="shared" si="16"/>
        <v>0</v>
      </c>
      <c r="BI36" s="26">
        <f t="shared" si="17"/>
        <v>0</v>
      </c>
      <c r="BJ36" s="26">
        <f t="shared" si="18"/>
        <v>0</v>
      </c>
    </row>
    <row r="37" spans="1:62" s="1" customFormat="1" ht="12.75" customHeight="1">
      <c r="A37" s="446" t="str">
        <f t="shared" ref="A37:A44" si="26">IF(AI37=0,"",1)</f>
        <v/>
      </c>
      <c r="B37" s="446" t="str">
        <f t="shared" si="24"/>
        <v/>
      </c>
      <c r="C37" s="446" t="str">
        <f t="shared" si="24"/>
        <v/>
      </c>
      <c r="D37" s="446">
        <f t="shared" si="24"/>
        <v>1</v>
      </c>
      <c r="E37" s="446" t="str">
        <f t="shared" si="24"/>
        <v/>
      </c>
      <c r="F37" s="446" t="str">
        <f t="shared" si="24"/>
        <v/>
      </c>
      <c r="G37" s="446" t="str">
        <f t="shared" si="24"/>
        <v/>
      </c>
      <c r="H37" s="1" t="str">
        <f t="shared" si="24"/>
        <v/>
      </c>
      <c r="I37" s="1" t="str">
        <f t="shared" si="24"/>
        <v/>
      </c>
      <c r="J37" s="24"/>
      <c r="K37" s="24"/>
      <c r="L37" s="24"/>
      <c r="M37" s="5"/>
      <c r="P37" s="11">
        <f t="shared" ref="P37:P82" si="27">(AG37+AH37)/AB37*100</f>
        <v>33.333333333333329</v>
      </c>
      <c r="R37" s="81" t="s">
        <v>31</v>
      </c>
      <c r="S37" s="245" t="s">
        <v>87</v>
      </c>
      <c r="T37" s="225"/>
      <c r="U37" s="409">
        <v>3</v>
      </c>
      <c r="V37" s="82"/>
      <c r="W37" s="83"/>
      <c r="X37" s="84">
        <v>1</v>
      </c>
      <c r="Y37" s="85">
        <f t="shared" ref="Y37:Y44" si="28">X37*AZ37</f>
        <v>1.5</v>
      </c>
      <c r="Z37" s="135">
        <f t="shared" ref="Z37:Z94" si="29">X37*BA37</f>
        <v>54</v>
      </c>
      <c r="AA37" s="136"/>
      <c r="AB37" s="131">
        <f t="shared" si="9"/>
        <v>54</v>
      </c>
      <c r="AC37" s="157">
        <f t="shared" si="6"/>
        <v>36</v>
      </c>
      <c r="AD37" s="317">
        <f t="shared" ref="AD37:AD44" si="30">AC37-AE37-AF37</f>
        <v>36</v>
      </c>
      <c r="AE37" s="179">
        <v>0</v>
      </c>
      <c r="AF37" s="142">
        <v>0</v>
      </c>
      <c r="AG37" s="157">
        <f t="shared" si="25"/>
        <v>18</v>
      </c>
      <c r="AH37" s="174"/>
      <c r="AI37" s="425"/>
      <c r="AJ37" s="426"/>
      <c r="AK37" s="427"/>
      <c r="AL37" s="428">
        <v>2</v>
      </c>
      <c r="AM37" s="86"/>
      <c r="AN37" s="374"/>
      <c r="AO37" s="396"/>
      <c r="AP37" s="43"/>
      <c r="AR37" s="1">
        <f t="shared" si="20"/>
        <v>17</v>
      </c>
      <c r="AS37" s="1">
        <f t="shared" si="20"/>
        <v>21</v>
      </c>
      <c r="AT37" s="1">
        <f t="shared" si="20"/>
        <v>16</v>
      </c>
      <c r="AU37" s="1">
        <f t="shared" si="20"/>
        <v>18</v>
      </c>
      <c r="AV37" s="1">
        <f t="shared" si="20"/>
        <v>15</v>
      </c>
      <c r="AW37" s="1">
        <f t="shared" si="20"/>
        <v>17</v>
      </c>
      <c r="AX37" s="1">
        <f t="shared" si="20"/>
        <v>23</v>
      </c>
      <c r="AY37" s="1">
        <f t="shared" si="20"/>
        <v>0</v>
      </c>
      <c r="AZ37" s="1">
        <f t="shared" si="20"/>
        <v>1.5</v>
      </c>
      <c r="BA37" s="1">
        <f t="shared" si="20"/>
        <v>54</v>
      </c>
      <c r="BD37" s="26">
        <f t="shared" si="12"/>
        <v>0</v>
      </c>
      <c r="BE37" s="26">
        <f t="shared" si="13"/>
        <v>0</v>
      </c>
      <c r="BF37" s="26">
        <f t="shared" si="14"/>
        <v>0</v>
      </c>
      <c r="BG37" s="26">
        <f t="shared" si="15"/>
        <v>2</v>
      </c>
      <c r="BH37" s="26">
        <f t="shared" si="16"/>
        <v>0</v>
      </c>
      <c r="BI37" s="26">
        <f t="shared" si="17"/>
        <v>0</v>
      </c>
      <c r="BJ37" s="26">
        <f t="shared" si="18"/>
        <v>0</v>
      </c>
    </row>
    <row r="38" spans="1:62" s="1" customFormat="1" ht="15.75" customHeight="1">
      <c r="A38" s="446" t="str">
        <f t="shared" si="26"/>
        <v/>
      </c>
      <c r="B38" s="446" t="str">
        <f t="shared" si="24"/>
        <v/>
      </c>
      <c r="C38" s="446" t="str">
        <f t="shared" si="24"/>
        <v/>
      </c>
      <c r="D38" s="446" t="str">
        <f t="shared" si="24"/>
        <v/>
      </c>
      <c r="E38" s="446">
        <f t="shared" si="24"/>
        <v>1</v>
      </c>
      <c r="F38" s="446">
        <f t="shared" si="24"/>
        <v>1</v>
      </c>
      <c r="G38" s="446" t="str">
        <f t="shared" si="24"/>
        <v/>
      </c>
      <c r="H38" s="1" t="str">
        <f t="shared" si="24"/>
        <v/>
      </c>
      <c r="I38" s="1" t="str">
        <f t="shared" si="24"/>
        <v/>
      </c>
      <c r="J38" s="24"/>
      <c r="K38" s="24"/>
      <c r="L38" s="24"/>
      <c r="M38" s="5"/>
      <c r="P38" s="11">
        <f t="shared" si="27"/>
        <v>41.013824884792626</v>
      </c>
      <c r="R38" s="81" t="s">
        <v>38</v>
      </c>
      <c r="S38" s="246" t="s">
        <v>56</v>
      </c>
      <c r="T38" s="225"/>
      <c r="U38" s="409">
        <v>6</v>
      </c>
      <c r="V38" s="82"/>
      <c r="W38" s="83"/>
      <c r="X38" s="87">
        <v>5.5</v>
      </c>
      <c r="Y38" s="85">
        <f t="shared" si="28"/>
        <v>8.25</v>
      </c>
      <c r="Z38" s="135">
        <f t="shared" si="29"/>
        <v>297</v>
      </c>
      <c r="AA38" s="136">
        <v>80</v>
      </c>
      <c r="AB38" s="131">
        <f t="shared" si="9"/>
        <v>217</v>
      </c>
      <c r="AC38" s="157">
        <f t="shared" si="6"/>
        <v>128</v>
      </c>
      <c r="AD38" s="317">
        <f t="shared" si="30"/>
        <v>4</v>
      </c>
      <c r="AE38" s="179">
        <v>0</v>
      </c>
      <c r="AF38" s="142">
        <v>124</v>
      </c>
      <c r="AG38" s="157">
        <f t="shared" si="25"/>
        <v>89</v>
      </c>
      <c r="AH38" s="174"/>
      <c r="AI38" s="425"/>
      <c r="AJ38" s="426"/>
      <c r="AK38" s="427"/>
      <c r="AL38" s="428"/>
      <c r="AM38" s="88">
        <v>4</v>
      </c>
      <c r="AN38" s="376">
        <v>4</v>
      </c>
      <c r="AO38" s="398"/>
      <c r="AP38" s="43"/>
      <c r="AR38" s="1">
        <f t="shared" si="20"/>
        <v>17</v>
      </c>
      <c r="AS38" s="1">
        <f t="shared" si="20"/>
        <v>21</v>
      </c>
      <c r="AT38" s="1">
        <f t="shared" si="20"/>
        <v>16</v>
      </c>
      <c r="AU38" s="1">
        <f t="shared" si="20"/>
        <v>18</v>
      </c>
      <c r="AV38" s="1">
        <f t="shared" si="20"/>
        <v>15</v>
      </c>
      <c r="AW38" s="1">
        <f t="shared" si="20"/>
        <v>17</v>
      </c>
      <c r="AX38" s="1">
        <f t="shared" si="20"/>
        <v>23</v>
      </c>
      <c r="AY38" s="1">
        <f t="shared" si="20"/>
        <v>0</v>
      </c>
      <c r="AZ38" s="1">
        <f t="shared" si="20"/>
        <v>1.5</v>
      </c>
      <c r="BA38" s="1">
        <f t="shared" si="20"/>
        <v>54</v>
      </c>
      <c r="BD38" s="26">
        <f t="shared" si="12"/>
        <v>0</v>
      </c>
      <c r="BE38" s="26">
        <f t="shared" si="13"/>
        <v>0</v>
      </c>
      <c r="BF38" s="26">
        <f t="shared" si="14"/>
        <v>0</v>
      </c>
      <c r="BG38" s="26">
        <f t="shared" si="15"/>
        <v>0</v>
      </c>
      <c r="BH38" s="26">
        <f t="shared" si="16"/>
        <v>4</v>
      </c>
      <c r="BI38" s="26">
        <f t="shared" si="17"/>
        <v>4</v>
      </c>
      <c r="BJ38" s="26">
        <f t="shared" si="18"/>
        <v>0</v>
      </c>
    </row>
    <row r="39" spans="1:62" s="1" customFormat="1" ht="14.25" customHeight="1">
      <c r="A39" s="446" t="str">
        <f t="shared" si="26"/>
        <v/>
      </c>
      <c r="B39" s="446" t="str">
        <f t="shared" si="24"/>
        <v/>
      </c>
      <c r="C39" s="446" t="str">
        <f t="shared" si="24"/>
        <v/>
      </c>
      <c r="D39" s="446" t="str">
        <f t="shared" si="24"/>
        <v/>
      </c>
      <c r="E39" s="446">
        <f t="shared" si="24"/>
        <v>1</v>
      </c>
      <c r="F39" s="446" t="str">
        <f t="shared" si="24"/>
        <v/>
      </c>
      <c r="G39" s="446" t="str">
        <f t="shared" si="24"/>
        <v/>
      </c>
      <c r="H39" s="1" t="str">
        <f t="shared" si="24"/>
        <v/>
      </c>
      <c r="I39" s="1" t="str">
        <f t="shared" si="24"/>
        <v/>
      </c>
      <c r="J39" s="24"/>
      <c r="K39" s="24"/>
      <c r="L39" s="24"/>
      <c r="M39" s="5"/>
      <c r="P39" s="11">
        <f t="shared" si="27"/>
        <v>44.444444444444443</v>
      </c>
      <c r="R39" s="81" t="s">
        <v>30</v>
      </c>
      <c r="S39" s="245" t="s">
        <v>10</v>
      </c>
      <c r="T39" s="226"/>
      <c r="U39" s="260">
        <v>4</v>
      </c>
      <c r="V39" s="82"/>
      <c r="W39" s="83"/>
      <c r="X39" s="90">
        <v>2</v>
      </c>
      <c r="Y39" s="85">
        <f t="shared" si="28"/>
        <v>3</v>
      </c>
      <c r="Z39" s="135">
        <f t="shared" si="29"/>
        <v>108</v>
      </c>
      <c r="AA39" s="132">
        <v>54</v>
      </c>
      <c r="AB39" s="131">
        <f t="shared" si="9"/>
        <v>54</v>
      </c>
      <c r="AC39" s="157">
        <f t="shared" si="6"/>
        <v>30</v>
      </c>
      <c r="AD39" s="317">
        <f t="shared" si="30"/>
        <v>30</v>
      </c>
      <c r="AE39" s="179">
        <v>0</v>
      </c>
      <c r="AF39" s="142">
        <v>0</v>
      </c>
      <c r="AG39" s="157">
        <f t="shared" si="25"/>
        <v>24</v>
      </c>
      <c r="AH39" s="174"/>
      <c r="AI39" s="425"/>
      <c r="AJ39" s="426"/>
      <c r="AK39" s="427"/>
      <c r="AL39" s="428"/>
      <c r="AM39" s="86">
        <v>2</v>
      </c>
      <c r="AN39" s="374"/>
      <c r="AO39" s="396"/>
      <c r="AP39" s="43"/>
      <c r="AR39" s="1">
        <f t="shared" si="20"/>
        <v>17</v>
      </c>
      <c r="AS39" s="1">
        <f t="shared" si="20"/>
        <v>21</v>
      </c>
      <c r="AT39" s="1">
        <f t="shared" si="20"/>
        <v>16</v>
      </c>
      <c r="AU39" s="1">
        <f t="shared" si="20"/>
        <v>18</v>
      </c>
      <c r="AV39" s="1">
        <f t="shared" si="20"/>
        <v>15</v>
      </c>
      <c r="AW39" s="1">
        <f t="shared" si="20"/>
        <v>17</v>
      </c>
      <c r="AX39" s="1">
        <f t="shared" si="20"/>
        <v>23</v>
      </c>
      <c r="AY39" s="1">
        <f t="shared" si="20"/>
        <v>0</v>
      </c>
      <c r="AZ39" s="1">
        <f t="shared" si="20"/>
        <v>1.5</v>
      </c>
      <c r="BA39" s="1">
        <f t="shared" si="20"/>
        <v>54</v>
      </c>
      <c r="BD39" s="26">
        <f t="shared" si="12"/>
        <v>0</v>
      </c>
      <c r="BE39" s="26">
        <f t="shared" si="13"/>
        <v>0</v>
      </c>
      <c r="BF39" s="26">
        <f t="shared" si="14"/>
        <v>0</v>
      </c>
      <c r="BG39" s="26">
        <f t="shared" si="15"/>
        <v>0</v>
      </c>
      <c r="BH39" s="26">
        <f t="shared" si="16"/>
        <v>2</v>
      </c>
      <c r="BI39" s="26">
        <f t="shared" si="17"/>
        <v>0</v>
      </c>
      <c r="BJ39" s="26">
        <f t="shared" si="18"/>
        <v>0</v>
      </c>
    </row>
    <row r="40" spans="1:62" s="1" customFormat="1" ht="12.75" customHeight="1">
      <c r="A40" s="446" t="str">
        <f t="shared" si="26"/>
        <v/>
      </c>
      <c r="B40" s="446" t="str">
        <f t="shared" si="24"/>
        <v/>
      </c>
      <c r="C40" s="446" t="str">
        <f t="shared" si="24"/>
        <v/>
      </c>
      <c r="D40" s="446" t="str">
        <f t="shared" si="24"/>
        <v/>
      </c>
      <c r="E40" s="446" t="str">
        <f t="shared" si="24"/>
        <v/>
      </c>
      <c r="F40" s="446">
        <f t="shared" si="24"/>
        <v>1</v>
      </c>
      <c r="G40" s="446" t="str">
        <f t="shared" si="24"/>
        <v/>
      </c>
      <c r="H40" s="1" t="str">
        <f t="shared" si="24"/>
        <v/>
      </c>
      <c r="I40" s="1" t="str">
        <f t="shared" si="24"/>
        <v/>
      </c>
      <c r="J40" s="24"/>
      <c r="K40" s="24"/>
      <c r="L40" s="24"/>
      <c r="M40" s="5"/>
      <c r="P40" s="11">
        <f t="shared" si="27"/>
        <v>37.037037037037038</v>
      </c>
      <c r="R40" s="81" t="s">
        <v>36</v>
      </c>
      <c r="S40" s="247" t="s">
        <v>12</v>
      </c>
      <c r="T40" s="225"/>
      <c r="U40" s="409">
        <v>5</v>
      </c>
      <c r="V40" s="82"/>
      <c r="W40" s="83"/>
      <c r="X40" s="91">
        <v>1</v>
      </c>
      <c r="Y40" s="85">
        <f t="shared" si="28"/>
        <v>1.5</v>
      </c>
      <c r="Z40" s="135">
        <f t="shared" si="29"/>
        <v>54</v>
      </c>
      <c r="AA40" s="136"/>
      <c r="AB40" s="131">
        <f t="shared" si="9"/>
        <v>54</v>
      </c>
      <c r="AC40" s="157">
        <f t="shared" si="6"/>
        <v>34</v>
      </c>
      <c r="AD40" s="317">
        <f t="shared" si="30"/>
        <v>34</v>
      </c>
      <c r="AE40" s="179">
        <v>0</v>
      </c>
      <c r="AF40" s="142">
        <v>0</v>
      </c>
      <c r="AG40" s="157">
        <f t="shared" si="25"/>
        <v>20</v>
      </c>
      <c r="AH40" s="174"/>
      <c r="AI40" s="425"/>
      <c r="AJ40" s="426"/>
      <c r="AK40" s="427"/>
      <c r="AL40" s="428"/>
      <c r="AM40" s="86"/>
      <c r="AN40" s="374">
        <v>2</v>
      </c>
      <c r="AO40" s="396"/>
      <c r="AP40" s="43"/>
      <c r="AR40" s="1">
        <f t="shared" si="20"/>
        <v>17</v>
      </c>
      <c r="AS40" s="1">
        <f t="shared" si="20"/>
        <v>21</v>
      </c>
      <c r="AT40" s="1">
        <f t="shared" si="20"/>
        <v>16</v>
      </c>
      <c r="AU40" s="1">
        <f t="shared" si="20"/>
        <v>18</v>
      </c>
      <c r="AV40" s="1">
        <f t="shared" si="20"/>
        <v>15</v>
      </c>
      <c r="AW40" s="1">
        <f t="shared" si="20"/>
        <v>17</v>
      </c>
      <c r="AX40" s="1">
        <f t="shared" si="20"/>
        <v>23</v>
      </c>
      <c r="AY40" s="1">
        <f t="shared" si="20"/>
        <v>0</v>
      </c>
      <c r="AZ40" s="1">
        <f t="shared" si="20"/>
        <v>1.5</v>
      </c>
      <c r="BA40" s="1">
        <f t="shared" si="20"/>
        <v>54</v>
      </c>
      <c r="BD40" s="26">
        <f t="shared" si="12"/>
        <v>0</v>
      </c>
      <c r="BE40" s="26">
        <f t="shared" si="13"/>
        <v>0</v>
      </c>
      <c r="BF40" s="26">
        <f t="shared" si="14"/>
        <v>0</v>
      </c>
      <c r="BG40" s="26">
        <f t="shared" si="15"/>
        <v>0</v>
      </c>
      <c r="BH40" s="26">
        <f t="shared" si="16"/>
        <v>0</v>
      </c>
      <c r="BI40" s="26">
        <f t="shared" si="17"/>
        <v>2</v>
      </c>
      <c r="BJ40" s="26">
        <f t="shared" si="18"/>
        <v>0</v>
      </c>
    </row>
    <row r="41" spans="1:62" s="1" customFormat="1" ht="15" customHeight="1">
      <c r="A41" s="446" t="str">
        <f t="shared" si="26"/>
        <v/>
      </c>
      <c r="B41" s="446" t="str">
        <f t="shared" si="24"/>
        <v/>
      </c>
      <c r="C41" s="446">
        <f t="shared" si="24"/>
        <v>1</v>
      </c>
      <c r="D41" s="446" t="str">
        <f t="shared" si="24"/>
        <v/>
      </c>
      <c r="E41" s="446" t="str">
        <f t="shared" si="24"/>
        <v/>
      </c>
      <c r="F41" s="446" t="str">
        <f t="shared" si="24"/>
        <v/>
      </c>
      <c r="G41" s="446" t="str">
        <f t="shared" si="24"/>
        <v/>
      </c>
      <c r="H41" s="1" t="str">
        <f t="shared" si="24"/>
        <v/>
      </c>
      <c r="I41" s="1" t="str">
        <f t="shared" si="24"/>
        <v/>
      </c>
      <c r="J41" s="24"/>
      <c r="K41" s="24"/>
      <c r="L41" s="24"/>
      <c r="M41" s="5"/>
      <c r="P41" s="11">
        <f t="shared" si="27"/>
        <v>40.74074074074074</v>
      </c>
      <c r="R41" s="81" t="s">
        <v>34</v>
      </c>
      <c r="S41" s="245" t="s">
        <v>88</v>
      </c>
      <c r="T41" s="225"/>
      <c r="U41" s="409">
        <v>3</v>
      </c>
      <c r="V41" s="82"/>
      <c r="W41" s="83"/>
      <c r="X41" s="90">
        <v>1</v>
      </c>
      <c r="Y41" s="85">
        <f t="shared" si="28"/>
        <v>1.5</v>
      </c>
      <c r="Z41" s="135">
        <f t="shared" si="29"/>
        <v>54</v>
      </c>
      <c r="AA41" s="136"/>
      <c r="AB41" s="131">
        <f t="shared" si="9"/>
        <v>54</v>
      </c>
      <c r="AC41" s="157">
        <f t="shared" si="6"/>
        <v>32</v>
      </c>
      <c r="AD41" s="317">
        <f t="shared" si="30"/>
        <v>32</v>
      </c>
      <c r="AE41" s="179">
        <v>0</v>
      </c>
      <c r="AF41" s="142">
        <v>0</v>
      </c>
      <c r="AG41" s="157">
        <f t="shared" si="25"/>
        <v>22</v>
      </c>
      <c r="AH41" s="174"/>
      <c r="AI41" s="425"/>
      <c r="AJ41" s="426"/>
      <c r="AK41" s="427">
        <v>2</v>
      </c>
      <c r="AL41" s="428"/>
      <c r="AM41" s="86"/>
      <c r="AN41" s="374"/>
      <c r="AO41" s="396"/>
      <c r="AP41" s="43"/>
      <c r="AR41" s="1">
        <f t="shared" si="20"/>
        <v>17</v>
      </c>
      <c r="AS41" s="1">
        <f t="shared" si="20"/>
        <v>21</v>
      </c>
      <c r="AT41" s="1">
        <f t="shared" si="20"/>
        <v>16</v>
      </c>
      <c r="AU41" s="1">
        <f t="shared" si="20"/>
        <v>18</v>
      </c>
      <c r="AV41" s="1">
        <f t="shared" si="20"/>
        <v>15</v>
      </c>
      <c r="AW41" s="1">
        <f t="shared" si="20"/>
        <v>17</v>
      </c>
      <c r="AX41" s="1">
        <f t="shared" si="20"/>
        <v>23</v>
      </c>
      <c r="AY41" s="1">
        <f t="shared" si="20"/>
        <v>0</v>
      </c>
      <c r="AZ41" s="1">
        <f t="shared" si="20"/>
        <v>1.5</v>
      </c>
      <c r="BA41" s="1">
        <f t="shared" si="20"/>
        <v>54</v>
      </c>
      <c r="BD41" s="26">
        <f t="shared" si="12"/>
        <v>0</v>
      </c>
      <c r="BE41" s="26">
        <f t="shared" si="13"/>
        <v>0</v>
      </c>
      <c r="BF41" s="26">
        <f t="shared" si="14"/>
        <v>2</v>
      </c>
      <c r="BG41" s="26">
        <f t="shared" si="15"/>
        <v>0</v>
      </c>
      <c r="BH41" s="26">
        <f t="shared" si="16"/>
        <v>0</v>
      </c>
      <c r="BI41" s="26">
        <f t="shared" si="17"/>
        <v>0</v>
      </c>
      <c r="BJ41" s="26">
        <f t="shared" si="18"/>
        <v>0</v>
      </c>
    </row>
    <row r="42" spans="1:62" s="1" customFormat="1" ht="25.5" customHeight="1">
      <c r="A42" s="446" t="str">
        <f t="shared" si="26"/>
        <v/>
      </c>
      <c r="B42" s="446" t="str">
        <f t="shared" si="24"/>
        <v/>
      </c>
      <c r="C42" s="446" t="str">
        <f t="shared" si="24"/>
        <v/>
      </c>
      <c r="D42" s="446" t="str">
        <f t="shared" si="24"/>
        <v/>
      </c>
      <c r="E42" s="446">
        <f t="shared" si="24"/>
        <v>1</v>
      </c>
      <c r="F42" s="446" t="str">
        <f t="shared" si="24"/>
        <v/>
      </c>
      <c r="G42" s="446" t="str">
        <f t="shared" si="24"/>
        <v/>
      </c>
      <c r="H42" s="1" t="str">
        <f t="shared" si="24"/>
        <v/>
      </c>
      <c r="I42" s="1" t="str">
        <f t="shared" si="24"/>
        <v/>
      </c>
      <c r="J42" s="24"/>
      <c r="K42" s="24"/>
      <c r="L42" s="24"/>
      <c r="M42" s="5"/>
      <c r="P42" s="11">
        <f t="shared" si="27"/>
        <v>44.444444444444443</v>
      </c>
      <c r="R42" s="81" t="s">
        <v>32</v>
      </c>
      <c r="S42" s="245" t="s">
        <v>62</v>
      </c>
      <c r="T42" s="227">
        <v>5</v>
      </c>
      <c r="U42" s="409"/>
      <c r="V42" s="82"/>
      <c r="W42" s="83"/>
      <c r="X42" s="90">
        <v>1</v>
      </c>
      <c r="Y42" s="85">
        <f t="shared" si="28"/>
        <v>1.5</v>
      </c>
      <c r="Z42" s="135">
        <f t="shared" si="29"/>
        <v>54</v>
      </c>
      <c r="AA42" s="136"/>
      <c r="AB42" s="131">
        <f t="shared" si="9"/>
        <v>54</v>
      </c>
      <c r="AC42" s="157">
        <f t="shared" si="6"/>
        <v>30</v>
      </c>
      <c r="AD42" s="317">
        <f t="shared" si="30"/>
        <v>2</v>
      </c>
      <c r="AE42" s="179">
        <v>0</v>
      </c>
      <c r="AF42" s="142">
        <v>28</v>
      </c>
      <c r="AG42" s="157">
        <f t="shared" si="25"/>
        <v>24</v>
      </c>
      <c r="AH42" s="174"/>
      <c r="AI42" s="425"/>
      <c r="AJ42" s="426"/>
      <c r="AK42" s="427"/>
      <c r="AL42" s="428"/>
      <c r="AM42" s="86">
        <v>2</v>
      </c>
      <c r="AN42" s="374"/>
      <c r="AO42" s="396"/>
      <c r="AP42" s="43"/>
      <c r="AR42" s="1">
        <f t="shared" si="20"/>
        <v>17</v>
      </c>
      <c r="AS42" s="1">
        <f t="shared" si="20"/>
        <v>21</v>
      </c>
      <c r="AT42" s="1">
        <f t="shared" si="20"/>
        <v>16</v>
      </c>
      <c r="AU42" s="1">
        <f t="shared" si="20"/>
        <v>18</v>
      </c>
      <c r="AV42" s="1">
        <f t="shared" si="20"/>
        <v>15</v>
      </c>
      <c r="AW42" s="1">
        <f t="shared" si="20"/>
        <v>17</v>
      </c>
      <c r="AX42" s="1">
        <f t="shared" si="20"/>
        <v>23</v>
      </c>
      <c r="AY42" s="1">
        <f t="shared" si="20"/>
        <v>0</v>
      </c>
      <c r="AZ42" s="1">
        <f t="shared" si="20"/>
        <v>1.5</v>
      </c>
      <c r="BA42" s="1">
        <f t="shared" si="20"/>
        <v>54</v>
      </c>
      <c r="BD42" s="26">
        <f t="shared" si="12"/>
        <v>0</v>
      </c>
      <c r="BE42" s="26">
        <f t="shared" si="13"/>
        <v>0</v>
      </c>
      <c r="BF42" s="26">
        <f t="shared" si="14"/>
        <v>0</v>
      </c>
      <c r="BG42" s="26">
        <f t="shared" si="15"/>
        <v>0</v>
      </c>
      <c r="BH42" s="26">
        <f t="shared" si="16"/>
        <v>2</v>
      </c>
      <c r="BI42" s="26">
        <f t="shared" si="17"/>
        <v>0</v>
      </c>
      <c r="BJ42" s="26">
        <f t="shared" si="18"/>
        <v>0</v>
      </c>
    </row>
    <row r="43" spans="1:62" s="1" customFormat="1" ht="24" customHeight="1">
      <c r="A43" s="446" t="str">
        <f t="shared" si="26"/>
        <v/>
      </c>
      <c r="B43" s="446" t="str">
        <f t="shared" si="24"/>
        <v/>
      </c>
      <c r="C43" s="446">
        <f>IF(AK43=0,"",1)</f>
        <v>1</v>
      </c>
      <c r="D43" s="446" t="str">
        <f>IF(AL43=0,"",1)</f>
        <v/>
      </c>
      <c r="E43" s="446" t="str">
        <f t="shared" si="24"/>
        <v/>
      </c>
      <c r="F43" s="446" t="str">
        <f t="shared" si="24"/>
        <v/>
      </c>
      <c r="G43" s="446" t="str">
        <f t="shared" si="24"/>
        <v/>
      </c>
      <c r="H43" s="1" t="str">
        <f t="shared" si="24"/>
        <v/>
      </c>
      <c r="I43" s="1" t="str">
        <f t="shared" si="24"/>
        <v/>
      </c>
      <c r="J43" s="24"/>
      <c r="K43" s="24"/>
      <c r="L43" s="24"/>
      <c r="M43" s="5"/>
      <c r="P43" s="11">
        <f t="shared" si="27"/>
        <v>40.74074074074074</v>
      </c>
      <c r="R43" s="81" t="s">
        <v>37</v>
      </c>
      <c r="S43" s="245" t="s">
        <v>236</v>
      </c>
      <c r="T43" s="226">
        <v>3</v>
      </c>
      <c r="U43" s="409"/>
      <c r="V43" s="82"/>
      <c r="W43" s="83"/>
      <c r="X43" s="87">
        <v>4</v>
      </c>
      <c r="Y43" s="85">
        <f t="shared" si="28"/>
        <v>6</v>
      </c>
      <c r="Z43" s="135">
        <f t="shared" si="29"/>
        <v>216</v>
      </c>
      <c r="AA43" s="132">
        <v>54</v>
      </c>
      <c r="AB43" s="131">
        <f t="shared" si="9"/>
        <v>162</v>
      </c>
      <c r="AC43" s="157">
        <f>AI43*AR43+AJ43*AS43+AK43*AT43+AL43*AU43+AM43*AV43+AN43*AW43+AP43*AY43</f>
        <v>96</v>
      </c>
      <c r="AD43" s="317">
        <f t="shared" si="30"/>
        <v>96</v>
      </c>
      <c r="AE43" s="179">
        <v>0</v>
      </c>
      <c r="AF43" s="142">
        <v>0</v>
      </c>
      <c r="AG43" s="157">
        <f t="shared" si="25"/>
        <v>66</v>
      </c>
      <c r="AH43" s="174"/>
      <c r="AI43" s="425"/>
      <c r="AJ43" s="426"/>
      <c r="AK43" s="427">
        <v>6</v>
      </c>
      <c r="AL43" s="428"/>
      <c r="AM43" s="86"/>
      <c r="AN43" s="374"/>
      <c r="AO43" s="396"/>
      <c r="AP43" s="43"/>
      <c r="AR43" s="1">
        <f t="shared" si="20"/>
        <v>17</v>
      </c>
      <c r="AS43" s="1">
        <f t="shared" si="20"/>
        <v>21</v>
      </c>
      <c r="AT43" s="1">
        <f t="shared" si="20"/>
        <v>16</v>
      </c>
      <c r="AU43" s="1">
        <f t="shared" si="20"/>
        <v>18</v>
      </c>
      <c r="AV43" s="1">
        <f t="shared" si="20"/>
        <v>15</v>
      </c>
      <c r="AW43" s="1">
        <f t="shared" si="20"/>
        <v>17</v>
      </c>
      <c r="AX43" s="1">
        <f t="shared" si="20"/>
        <v>23</v>
      </c>
      <c r="AY43" s="1">
        <f t="shared" si="20"/>
        <v>0</v>
      </c>
      <c r="AZ43" s="1">
        <f t="shared" si="20"/>
        <v>1.5</v>
      </c>
      <c r="BA43" s="1">
        <f t="shared" si="20"/>
        <v>54</v>
      </c>
      <c r="BD43" s="26">
        <f t="shared" si="12"/>
        <v>0</v>
      </c>
      <c r="BE43" s="26">
        <f t="shared" si="13"/>
        <v>0</v>
      </c>
      <c r="BF43" s="26">
        <f t="shared" si="14"/>
        <v>6</v>
      </c>
      <c r="BG43" s="26">
        <f t="shared" si="15"/>
        <v>0</v>
      </c>
      <c r="BH43" s="26">
        <f t="shared" si="16"/>
        <v>0</v>
      </c>
      <c r="BI43" s="26">
        <f t="shared" si="17"/>
        <v>0</v>
      </c>
      <c r="BJ43" s="26">
        <f t="shared" si="18"/>
        <v>0</v>
      </c>
    </row>
    <row r="44" spans="1:62" s="1" customFormat="1" ht="15.75" customHeight="1">
      <c r="A44" s="446">
        <f t="shared" si="26"/>
        <v>1</v>
      </c>
      <c r="B44" s="446" t="str">
        <f t="shared" si="24"/>
        <v/>
      </c>
      <c r="C44" s="446" t="str">
        <f t="shared" si="24"/>
        <v/>
      </c>
      <c r="D44" s="446" t="str">
        <f t="shared" si="24"/>
        <v/>
      </c>
      <c r="E44" s="446" t="str">
        <f t="shared" si="24"/>
        <v/>
      </c>
      <c r="F44" s="446" t="str">
        <f t="shared" si="24"/>
        <v/>
      </c>
      <c r="G44" s="446" t="str">
        <f t="shared" si="24"/>
        <v/>
      </c>
      <c r="H44" s="1" t="str">
        <f t="shared" si="24"/>
        <v/>
      </c>
      <c r="I44" s="1" t="str">
        <f t="shared" si="24"/>
        <v/>
      </c>
      <c r="J44" s="24"/>
      <c r="K44" s="24"/>
      <c r="L44" s="24"/>
      <c r="M44" s="5"/>
      <c r="P44" s="11">
        <f t="shared" si="27"/>
        <v>37.037037037037038</v>
      </c>
      <c r="R44" s="81" t="s">
        <v>35</v>
      </c>
      <c r="S44" s="245" t="s">
        <v>27</v>
      </c>
      <c r="T44" s="225"/>
      <c r="U44" s="409">
        <v>1</v>
      </c>
      <c r="V44" s="82"/>
      <c r="W44" s="83"/>
      <c r="X44" s="90">
        <v>1</v>
      </c>
      <c r="Y44" s="85">
        <f t="shared" si="28"/>
        <v>1.5</v>
      </c>
      <c r="Z44" s="135">
        <f t="shared" si="29"/>
        <v>54</v>
      </c>
      <c r="AA44" s="136"/>
      <c r="AB44" s="131">
        <f t="shared" si="9"/>
        <v>54</v>
      </c>
      <c r="AC44" s="157">
        <f t="shared" si="6"/>
        <v>34</v>
      </c>
      <c r="AD44" s="140">
        <f t="shared" si="30"/>
        <v>34</v>
      </c>
      <c r="AE44" s="136">
        <v>0</v>
      </c>
      <c r="AF44" s="137">
        <v>0</v>
      </c>
      <c r="AG44" s="157">
        <f t="shared" si="25"/>
        <v>20</v>
      </c>
      <c r="AH44" s="174"/>
      <c r="AI44" s="425">
        <v>2</v>
      </c>
      <c r="AJ44" s="426"/>
      <c r="AK44" s="427"/>
      <c r="AL44" s="428"/>
      <c r="AM44" s="86"/>
      <c r="AN44" s="374"/>
      <c r="AO44" s="396"/>
      <c r="AP44" s="43"/>
      <c r="AR44" s="1">
        <f t="shared" si="20"/>
        <v>17</v>
      </c>
      <c r="AS44" s="1">
        <f t="shared" si="20"/>
        <v>21</v>
      </c>
      <c r="AT44" s="1">
        <f t="shared" si="20"/>
        <v>16</v>
      </c>
      <c r="AU44" s="1">
        <f t="shared" si="20"/>
        <v>18</v>
      </c>
      <c r="AV44" s="1">
        <f t="shared" si="20"/>
        <v>15</v>
      </c>
      <c r="AW44" s="1">
        <f t="shared" si="20"/>
        <v>17</v>
      </c>
      <c r="AX44" s="1">
        <f t="shared" si="20"/>
        <v>23</v>
      </c>
      <c r="AY44" s="1">
        <f t="shared" si="20"/>
        <v>0</v>
      </c>
      <c r="AZ44" s="1">
        <f t="shared" si="20"/>
        <v>1.5</v>
      </c>
      <c r="BA44" s="1">
        <f t="shared" si="20"/>
        <v>54</v>
      </c>
      <c r="BD44" s="26">
        <f t="shared" si="12"/>
        <v>2</v>
      </c>
      <c r="BE44" s="26">
        <f t="shared" si="13"/>
        <v>0</v>
      </c>
      <c r="BF44" s="26">
        <f t="shared" si="14"/>
        <v>0</v>
      </c>
      <c r="BG44" s="26">
        <f t="shared" si="15"/>
        <v>0</v>
      </c>
      <c r="BH44" s="26">
        <f t="shared" si="16"/>
        <v>0</v>
      </c>
      <c r="BI44" s="26">
        <f t="shared" si="17"/>
        <v>0</v>
      </c>
      <c r="BJ44" s="26">
        <f t="shared" si="18"/>
        <v>0</v>
      </c>
    </row>
    <row r="45" spans="1:62" s="1" customFormat="1" ht="27.75" customHeight="1">
      <c r="A45" s="446"/>
      <c r="B45" s="446"/>
      <c r="C45" s="446"/>
      <c r="D45" s="446"/>
      <c r="E45" s="446"/>
      <c r="F45" s="446"/>
      <c r="G45" s="446"/>
      <c r="J45" s="24"/>
      <c r="K45" s="24"/>
      <c r="L45" s="24"/>
      <c r="M45" s="5"/>
      <c r="P45" s="11"/>
      <c r="R45" s="110"/>
      <c r="S45" s="248" t="s">
        <v>198</v>
      </c>
      <c r="T45" s="228"/>
      <c r="U45" s="261"/>
      <c r="V45" s="279"/>
      <c r="W45" s="280"/>
      <c r="X45" s="111">
        <f t="shared" ref="X45:AO45" si="31">SUM(X36:X44)</f>
        <v>17.5</v>
      </c>
      <c r="Y45" s="112">
        <f t="shared" si="31"/>
        <v>26.25</v>
      </c>
      <c r="Z45" s="298">
        <f t="shared" si="31"/>
        <v>945</v>
      </c>
      <c r="AA45" s="196">
        <f t="shared" si="31"/>
        <v>188</v>
      </c>
      <c r="AB45" s="299">
        <f t="shared" si="31"/>
        <v>757</v>
      </c>
      <c r="AC45" s="309">
        <f t="shared" si="31"/>
        <v>456</v>
      </c>
      <c r="AD45" s="298">
        <f t="shared" si="31"/>
        <v>304</v>
      </c>
      <c r="AE45" s="196">
        <f t="shared" si="31"/>
        <v>0</v>
      </c>
      <c r="AF45" s="299">
        <f t="shared" si="31"/>
        <v>152</v>
      </c>
      <c r="AG45" s="309">
        <f t="shared" si="31"/>
        <v>301</v>
      </c>
      <c r="AH45" s="177">
        <f t="shared" si="31"/>
        <v>0</v>
      </c>
      <c r="AI45" s="429">
        <f t="shared" si="31"/>
        <v>2</v>
      </c>
      <c r="AJ45" s="430">
        <f t="shared" si="31"/>
        <v>0</v>
      </c>
      <c r="AK45" s="431">
        <f t="shared" si="31"/>
        <v>8</v>
      </c>
      <c r="AL45" s="432">
        <f t="shared" si="31"/>
        <v>4</v>
      </c>
      <c r="AM45" s="222">
        <f t="shared" si="31"/>
        <v>8</v>
      </c>
      <c r="AN45" s="176">
        <f t="shared" si="31"/>
        <v>6</v>
      </c>
      <c r="AO45" s="177">
        <f t="shared" si="31"/>
        <v>0</v>
      </c>
      <c r="AP45" s="384"/>
      <c r="AR45" s="1">
        <f t="shared" ref="AR45:BA60" si="32">AR44</f>
        <v>17</v>
      </c>
      <c r="AS45" s="1">
        <f t="shared" si="32"/>
        <v>21</v>
      </c>
      <c r="AT45" s="1">
        <f t="shared" si="32"/>
        <v>16</v>
      </c>
      <c r="AU45" s="1">
        <f t="shared" si="32"/>
        <v>18</v>
      </c>
      <c r="AV45" s="1">
        <f t="shared" si="32"/>
        <v>15</v>
      </c>
      <c r="AW45" s="1">
        <f t="shared" si="32"/>
        <v>17</v>
      </c>
      <c r="AX45" s="1">
        <f t="shared" si="32"/>
        <v>23</v>
      </c>
      <c r="AY45" s="1">
        <f t="shared" si="32"/>
        <v>0</v>
      </c>
      <c r="AZ45" s="1">
        <f t="shared" si="32"/>
        <v>1.5</v>
      </c>
      <c r="BA45" s="1">
        <f t="shared" si="32"/>
        <v>54</v>
      </c>
      <c r="BD45" s="45">
        <f>SUM(BD35:BD44)</f>
        <v>2</v>
      </c>
      <c r="BE45" s="45">
        <f t="shared" ref="BE45:BJ45" si="33">SUM(BE35:BE44)</f>
        <v>0</v>
      </c>
      <c r="BF45" s="45">
        <f t="shared" si="33"/>
        <v>8</v>
      </c>
      <c r="BG45" s="45">
        <f t="shared" si="33"/>
        <v>4</v>
      </c>
      <c r="BH45" s="45">
        <f t="shared" si="33"/>
        <v>8</v>
      </c>
      <c r="BI45" s="45">
        <f t="shared" si="33"/>
        <v>6</v>
      </c>
      <c r="BJ45" s="45">
        <f t="shared" si="33"/>
        <v>0</v>
      </c>
    </row>
    <row r="46" spans="1:62" s="1" customFormat="1" ht="21.75" customHeight="1">
      <c r="A46" s="446"/>
      <c r="B46" s="446"/>
      <c r="C46" s="446"/>
      <c r="D46" s="446"/>
      <c r="E46" s="446"/>
      <c r="F46" s="446"/>
      <c r="G46" s="446"/>
      <c r="J46" s="24"/>
      <c r="K46" s="24"/>
      <c r="L46" s="24"/>
      <c r="M46" s="5"/>
      <c r="P46" s="11"/>
      <c r="R46" s="215" t="s">
        <v>226</v>
      </c>
      <c r="S46" s="244" t="s">
        <v>206</v>
      </c>
      <c r="T46" s="229"/>
      <c r="U46" s="93"/>
      <c r="V46" s="92"/>
      <c r="W46" s="94"/>
      <c r="X46" s="270"/>
      <c r="Y46" s="289"/>
      <c r="Z46" s="135"/>
      <c r="AA46" s="208"/>
      <c r="AB46" s="131"/>
      <c r="AC46" s="310"/>
      <c r="AD46" s="300"/>
      <c r="AE46" s="208"/>
      <c r="AF46" s="301"/>
      <c r="AG46" s="310"/>
      <c r="AH46" s="334"/>
      <c r="AI46" s="425"/>
      <c r="AJ46" s="426"/>
      <c r="AK46" s="427"/>
      <c r="AL46" s="428"/>
      <c r="AM46" s="86"/>
      <c r="AN46" s="374"/>
      <c r="AO46" s="396"/>
      <c r="AP46" s="43"/>
      <c r="AR46" s="1">
        <f t="shared" si="32"/>
        <v>17</v>
      </c>
      <c r="AS46" s="1">
        <f t="shared" si="32"/>
        <v>21</v>
      </c>
      <c r="AT46" s="1">
        <f t="shared" si="32"/>
        <v>16</v>
      </c>
      <c r="AU46" s="1">
        <f t="shared" si="32"/>
        <v>18</v>
      </c>
      <c r="AV46" s="1">
        <f t="shared" si="32"/>
        <v>15</v>
      </c>
      <c r="AW46" s="1">
        <f t="shared" si="32"/>
        <v>17</v>
      </c>
      <c r="AX46" s="1">
        <f t="shared" si="32"/>
        <v>23</v>
      </c>
      <c r="AY46" s="1">
        <f t="shared" si="32"/>
        <v>0</v>
      </c>
      <c r="AZ46" s="1">
        <f t="shared" si="32"/>
        <v>1.5</v>
      </c>
      <c r="BA46" s="1">
        <f t="shared" si="32"/>
        <v>54</v>
      </c>
      <c r="BD46" s="26">
        <f t="shared" si="12"/>
        <v>0</v>
      </c>
      <c r="BE46" s="26">
        <f t="shared" si="13"/>
        <v>0</v>
      </c>
      <c r="BF46" s="26">
        <f t="shared" si="14"/>
        <v>0</v>
      </c>
      <c r="BG46" s="26">
        <f t="shared" si="15"/>
        <v>0</v>
      </c>
      <c r="BH46" s="26">
        <f t="shared" si="16"/>
        <v>0</v>
      </c>
      <c r="BI46" s="26">
        <f t="shared" si="17"/>
        <v>0</v>
      </c>
      <c r="BJ46" s="26">
        <f t="shared" si="18"/>
        <v>0</v>
      </c>
    </row>
    <row r="47" spans="1:62" s="1" customFormat="1" ht="15.75" customHeight="1">
      <c r="A47" s="446" t="str">
        <f>IF(AI47=0,"",1)</f>
        <v/>
      </c>
      <c r="B47" s="446" t="str">
        <f t="shared" ref="B47:I56" si="34">IF(AJ47=0,"",1)</f>
        <v/>
      </c>
      <c r="C47" s="446" t="str">
        <f t="shared" si="34"/>
        <v/>
      </c>
      <c r="D47" s="446" t="str">
        <f t="shared" si="34"/>
        <v/>
      </c>
      <c r="E47" s="446">
        <f t="shared" si="34"/>
        <v>1</v>
      </c>
      <c r="F47" s="446" t="str">
        <f t="shared" si="34"/>
        <v/>
      </c>
      <c r="G47" s="446" t="str">
        <f t="shared" si="34"/>
        <v/>
      </c>
      <c r="H47" s="1" t="str">
        <f t="shared" si="34"/>
        <v/>
      </c>
      <c r="I47" s="1" t="str">
        <f t="shared" si="34"/>
        <v/>
      </c>
      <c r="J47" s="24"/>
      <c r="K47" s="24"/>
      <c r="L47" s="24"/>
      <c r="M47" s="5"/>
      <c r="P47" s="11">
        <f t="shared" si="27"/>
        <v>53.703703703703709</v>
      </c>
      <c r="R47" s="216" t="s">
        <v>39</v>
      </c>
      <c r="S47" s="245" t="s">
        <v>120</v>
      </c>
      <c r="T47" s="229">
        <v>5</v>
      </c>
      <c r="U47" s="93"/>
      <c r="V47" s="92"/>
      <c r="W47" s="94"/>
      <c r="X47" s="99">
        <v>6</v>
      </c>
      <c r="Y47" s="85">
        <f>X47*AZ47</f>
        <v>9</v>
      </c>
      <c r="Z47" s="135">
        <f t="shared" si="29"/>
        <v>324</v>
      </c>
      <c r="AA47" s="136"/>
      <c r="AB47" s="131">
        <f t="shared" si="9"/>
        <v>324</v>
      </c>
      <c r="AC47" s="157">
        <f>AI47*AR47+AJ47*AS47+AK47*AT47+AL47*AU47+AM47*AV47+AN47*AW47+AP47*AY47+AO47*AX47</f>
        <v>150</v>
      </c>
      <c r="AD47" s="140">
        <f>AC47-AE47-AF47</f>
        <v>150</v>
      </c>
      <c r="AE47" s="136">
        <v>0</v>
      </c>
      <c r="AF47" s="137">
        <v>0</v>
      </c>
      <c r="AG47" s="157">
        <f>IF(AB47-AC47-AH47=0," ",AB47-AC47-AH47)</f>
        <v>174</v>
      </c>
      <c r="AH47" s="335"/>
      <c r="AI47" s="425"/>
      <c r="AJ47" s="426"/>
      <c r="AK47" s="433"/>
      <c r="AL47" s="434"/>
      <c r="AM47" s="358">
        <v>10</v>
      </c>
      <c r="AN47" s="377"/>
      <c r="AO47" s="399"/>
      <c r="AP47" s="44"/>
      <c r="AR47" s="1">
        <f t="shared" si="32"/>
        <v>17</v>
      </c>
      <c r="AS47" s="1">
        <f t="shared" si="32"/>
        <v>21</v>
      </c>
      <c r="AT47" s="1">
        <f t="shared" si="32"/>
        <v>16</v>
      </c>
      <c r="AU47" s="1">
        <f t="shared" si="32"/>
        <v>18</v>
      </c>
      <c r="AV47" s="1">
        <f t="shared" si="32"/>
        <v>15</v>
      </c>
      <c r="AW47" s="1">
        <f t="shared" si="32"/>
        <v>17</v>
      </c>
      <c r="AX47" s="1">
        <f t="shared" si="32"/>
        <v>23</v>
      </c>
      <c r="AY47" s="1">
        <f t="shared" si="32"/>
        <v>0</v>
      </c>
      <c r="AZ47" s="1">
        <f t="shared" si="32"/>
        <v>1.5</v>
      </c>
      <c r="BA47" s="1">
        <f t="shared" si="32"/>
        <v>54</v>
      </c>
      <c r="BD47" s="26">
        <f t="shared" si="12"/>
        <v>0</v>
      </c>
      <c r="BE47" s="26">
        <f t="shared" si="13"/>
        <v>0</v>
      </c>
      <c r="BF47" s="26">
        <f t="shared" si="14"/>
        <v>0</v>
      </c>
      <c r="BG47" s="26">
        <f t="shared" si="15"/>
        <v>0</v>
      </c>
      <c r="BH47" s="26">
        <f t="shared" si="16"/>
        <v>10</v>
      </c>
      <c r="BI47" s="26">
        <f t="shared" si="17"/>
        <v>0</v>
      </c>
      <c r="BJ47" s="26">
        <f t="shared" si="18"/>
        <v>0</v>
      </c>
    </row>
    <row r="48" spans="1:62" s="1" customFormat="1" ht="12.75" customHeight="1">
      <c r="A48" s="446" t="str">
        <f t="shared" ref="A48:A56" si="35">IF(AI48=0,"",1)</f>
        <v/>
      </c>
      <c r="B48" s="446" t="str">
        <f t="shared" si="34"/>
        <v/>
      </c>
      <c r="C48" s="446">
        <f t="shared" si="34"/>
        <v>1</v>
      </c>
      <c r="D48" s="446" t="str">
        <f t="shared" si="34"/>
        <v/>
      </c>
      <c r="E48" s="446" t="str">
        <f t="shared" si="34"/>
        <v/>
      </c>
      <c r="F48" s="446" t="str">
        <f t="shared" si="34"/>
        <v/>
      </c>
      <c r="G48" s="446" t="str">
        <f t="shared" si="34"/>
        <v/>
      </c>
      <c r="H48" s="1" t="str">
        <f t="shared" si="34"/>
        <v/>
      </c>
      <c r="I48" s="1" t="str">
        <f t="shared" si="34"/>
        <v/>
      </c>
      <c r="J48" s="24"/>
      <c r="K48" s="24"/>
      <c r="L48" s="24"/>
      <c r="M48" s="5"/>
      <c r="P48" s="11">
        <f t="shared" si="27"/>
        <v>40.74074074074074</v>
      </c>
      <c r="R48" s="216" t="s">
        <v>40</v>
      </c>
      <c r="S48" s="245" t="s">
        <v>19</v>
      </c>
      <c r="T48" s="229">
        <v>3</v>
      </c>
      <c r="U48" s="93"/>
      <c r="V48" s="92"/>
      <c r="W48" s="94"/>
      <c r="X48" s="95">
        <v>2.5</v>
      </c>
      <c r="Y48" s="85">
        <f>X48*AZ48</f>
        <v>3.75</v>
      </c>
      <c r="Z48" s="135">
        <f t="shared" si="29"/>
        <v>135</v>
      </c>
      <c r="AA48" s="136"/>
      <c r="AB48" s="131">
        <f t="shared" si="9"/>
        <v>135</v>
      </c>
      <c r="AC48" s="157">
        <f t="shared" ref="AC48:AC56" si="36">AI48*AR48+AJ48*AS48+AK48*AT48+AL48*AU48+AM48*AV48+AN48*AW48+AP48*AY48+AO48*AX48</f>
        <v>80</v>
      </c>
      <c r="AD48" s="140">
        <f t="shared" ref="AD48:AD56" si="37">AC48-AE48-AF48</f>
        <v>70</v>
      </c>
      <c r="AE48" s="143">
        <v>10</v>
      </c>
      <c r="AF48" s="141">
        <v>0</v>
      </c>
      <c r="AG48" s="157">
        <f>IF(AB48-AC48-AH48=0," ",AB48-AC48-AH48)</f>
        <v>55</v>
      </c>
      <c r="AH48" s="335"/>
      <c r="AI48" s="425"/>
      <c r="AJ48" s="426"/>
      <c r="AK48" s="433">
        <v>5</v>
      </c>
      <c r="AL48" s="434"/>
      <c r="AM48" s="97"/>
      <c r="AN48" s="378"/>
      <c r="AO48" s="399"/>
      <c r="AP48" s="44"/>
      <c r="AR48" s="1">
        <f t="shared" si="32"/>
        <v>17</v>
      </c>
      <c r="AS48" s="1">
        <f t="shared" si="32"/>
        <v>21</v>
      </c>
      <c r="AT48" s="1">
        <f t="shared" si="32"/>
        <v>16</v>
      </c>
      <c r="AU48" s="1">
        <f t="shared" si="32"/>
        <v>18</v>
      </c>
      <c r="AV48" s="1">
        <f t="shared" si="32"/>
        <v>15</v>
      </c>
      <c r="AW48" s="1">
        <f t="shared" si="32"/>
        <v>17</v>
      </c>
      <c r="AX48" s="1">
        <f t="shared" si="32"/>
        <v>23</v>
      </c>
      <c r="AY48" s="1">
        <f t="shared" si="32"/>
        <v>0</v>
      </c>
      <c r="AZ48" s="1">
        <f t="shared" si="32"/>
        <v>1.5</v>
      </c>
      <c r="BA48" s="1">
        <f t="shared" si="32"/>
        <v>54</v>
      </c>
      <c r="BD48" s="26">
        <f t="shared" si="12"/>
        <v>0</v>
      </c>
      <c r="BE48" s="26">
        <f t="shared" si="13"/>
        <v>0</v>
      </c>
      <c r="BF48" s="26">
        <f t="shared" si="14"/>
        <v>5</v>
      </c>
      <c r="BG48" s="26">
        <f t="shared" si="15"/>
        <v>0</v>
      </c>
      <c r="BH48" s="26">
        <f t="shared" si="16"/>
        <v>0</v>
      </c>
      <c r="BI48" s="26">
        <f t="shared" si="17"/>
        <v>0</v>
      </c>
      <c r="BJ48" s="26">
        <f t="shared" si="18"/>
        <v>0</v>
      </c>
    </row>
    <row r="49" spans="1:62" s="1" customFormat="1" ht="21.75" customHeight="1">
      <c r="A49" s="446" t="str">
        <f t="shared" si="35"/>
        <v/>
      </c>
      <c r="B49" s="446" t="str">
        <f t="shared" si="34"/>
        <v/>
      </c>
      <c r="C49" s="446" t="str">
        <f t="shared" si="34"/>
        <v/>
      </c>
      <c r="D49" s="446">
        <f t="shared" si="34"/>
        <v>1</v>
      </c>
      <c r="E49" s="446" t="str">
        <f t="shared" si="34"/>
        <v/>
      </c>
      <c r="F49" s="446" t="str">
        <f t="shared" si="34"/>
        <v/>
      </c>
      <c r="G49" s="446" t="str">
        <f t="shared" si="34"/>
        <v/>
      </c>
      <c r="H49" s="1" t="str">
        <f t="shared" si="34"/>
        <v/>
      </c>
      <c r="I49" s="1" t="str">
        <f t="shared" si="34"/>
        <v/>
      </c>
      <c r="J49" s="24" t="s">
        <v>83</v>
      </c>
      <c r="K49" s="24">
        <v>0</v>
      </c>
      <c r="L49" s="24" t="s">
        <v>84</v>
      </c>
      <c r="M49" s="5"/>
      <c r="P49" s="11">
        <f t="shared" si="27"/>
        <v>44.444444444444443</v>
      </c>
      <c r="R49" s="216" t="s">
        <v>41</v>
      </c>
      <c r="S49" s="245" t="s">
        <v>66</v>
      </c>
      <c r="T49" s="229">
        <v>4</v>
      </c>
      <c r="U49" s="93"/>
      <c r="V49" s="92"/>
      <c r="W49" s="94"/>
      <c r="X49" s="95">
        <v>3</v>
      </c>
      <c r="Y49" s="85">
        <f>X49*AZ49</f>
        <v>4.5</v>
      </c>
      <c r="Z49" s="135">
        <f t="shared" si="29"/>
        <v>162</v>
      </c>
      <c r="AA49" s="136"/>
      <c r="AB49" s="131">
        <f t="shared" si="9"/>
        <v>162</v>
      </c>
      <c r="AC49" s="157">
        <f t="shared" si="36"/>
        <v>90</v>
      </c>
      <c r="AD49" s="140">
        <f t="shared" si="37"/>
        <v>54</v>
      </c>
      <c r="AE49" s="143">
        <v>36</v>
      </c>
      <c r="AF49" s="141">
        <v>0</v>
      </c>
      <c r="AG49" s="157">
        <f>IF(AB49-AC49-AH49=0," ",AB49-AC49-AH49)</f>
        <v>72</v>
      </c>
      <c r="AH49" s="335"/>
      <c r="AI49" s="425"/>
      <c r="AJ49" s="426"/>
      <c r="AK49" s="433"/>
      <c r="AL49" s="434">
        <v>5</v>
      </c>
      <c r="AM49" s="97"/>
      <c r="AN49" s="378"/>
      <c r="AO49" s="399"/>
      <c r="AP49" s="44"/>
      <c r="AR49" s="1">
        <f t="shared" si="32"/>
        <v>17</v>
      </c>
      <c r="AS49" s="1">
        <f t="shared" si="32"/>
        <v>21</v>
      </c>
      <c r="AT49" s="1">
        <f t="shared" si="32"/>
        <v>16</v>
      </c>
      <c r="AU49" s="1">
        <f t="shared" si="32"/>
        <v>18</v>
      </c>
      <c r="AV49" s="1">
        <f t="shared" si="32"/>
        <v>15</v>
      </c>
      <c r="AW49" s="1">
        <f t="shared" si="32"/>
        <v>17</v>
      </c>
      <c r="AX49" s="1">
        <f t="shared" si="32"/>
        <v>23</v>
      </c>
      <c r="AY49" s="1">
        <f t="shared" si="32"/>
        <v>0</v>
      </c>
      <c r="AZ49" s="1">
        <f t="shared" si="32"/>
        <v>1.5</v>
      </c>
      <c r="BA49" s="1">
        <f t="shared" si="32"/>
        <v>54</v>
      </c>
      <c r="BD49" s="26">
        <f t="shared" si="12"/>
        <v>0</v>
      </c>
      <c r="BE49" s="26">
        <f t="shared" si="13"/>
        <v>0</v>
      </c>
      <c r="BF49" s="26">
        <f t="shared" si="14"/>
        <v>0</v>
      </c>
      <c r="BG49" s="26">
        <f t="shared" si="15"/>
        <v>5</v>
      </c>
      <c r="BH49" s="26">
        <f t="shared" si="16"/>
        <v>0</v>
      </c>
      <c r="BI49" s="26">
        <f t="shared" si="17"/>
        <v>0</v>
      </c>
      <c r="BJ49" s="26">
        <f t="shared" si="18"/>
        <v>0</v>
      </c>
    </row>
    <row r="50" spans="1:62" s="1" customFormat="1" ht="21.75" customHeight="1">
      <c r="A50" s="446" t="str">
        <f t="shared" si="35"/>
        <v/>
      </c>
      <c r="B50" s="446" t="str">
        <f t="shared" si="34"/>
        <v/>
      </c>
      <c r="C50" s="446" t="str">
        <f t="shared" si="34"/>
        <v/>
      </c>
      <c r="D50" s="446" t="str">
        <f t="shared" si="34"/>
        <v/>
      </c>
      <c r="E50" s="446" t="str">
        <f t="shared" si="34"/>
        <v/>
      </c>
      <c r="F50" s="446">
        <f t="shared" si="34"/>
        <v>1</v>
      </c>
      <c r="G50" s="446" t="str">
        <f t="shared" si="34"/>
        <v/>
      </c>
      <c r="H50" s="1" t="str">
        <f t="shared" si="34"/>
        <v/>
      </c>
      <c r="I50" s="1" t="str">
        <f t="shared" si="34"/>
        <v/>
      </c>
      <c r="J50" s="24"/>
      <c r="K50" s="24"/>
      <c r="L50" s="24"/>
      <c r="M50" s="5"/>
      <c r="P50" s="11">
        <f t="shared" si="27"/>
        <v>37.037037037037038</v>
      </c>
      <c r="R50" s="216" t="s">
        <v>42</v>
      </c>
      <c r="S50" s="245" t="s">
        <v>121</v>
      </c>
      <c r="T50" s="230">
        <v>6</v>
      </c>
      <c r="U50" s="93"/>
      <c r="V50" s="92"/>
      <c r="W50" s="94"/>
      <c r="X50" s="95">
        <v>2</v>
      </c>
      <c r="Y50" s="85">
        <f>X50*AZ50</f>
        <v>3</v>
      </c>
      <c r="Z50" s="135">
        <f t="shared" si="29"/>
        <v>108</v>
      </c>
      <c r="AA50" s="136"/>
      <c r="AB50" s="131">
        <f t="shared" si="9"/>
        <v>108</v>
      </c>
      <c r="AC50" s="157">
        <f t="shared" si="36"/>
        <v>68</v>
      </c>
      <c r="AD50" s="140">
        <f t="shared" si="37"/>
        <v>68</v>
      </c>
      <c r="AE50" s="143">
        <v>0</v>
      </c>
      <c r="AF50" s="141">
        <v>0</v>
      </c>
      <c r="AG50" s="157">
        <f>IF(AB50-AC50-AH50=0," ",AB50-AC50-AH50)</f>
        <v>40</v>
      </c>
      <c r="AH50" s="335"/>
      <c r="AI50" s="425"/>
      <c r="AJ50" s="426"/>
      <c r="AK50" s="433"/>
      <c r="AL50" s="434"/>
      <c r="AM50" s="97"/>
      <c r="AN50" s="378">
        <v>4</v>
      </c>
      <c r="AO50" s="399"/>
      <c r="AP50" s="44"/>
      <c r="AR50" s="1">
        <f t="shared" si="32"/>
        <v>17</v>
      </c>
      <c r="AS50" s="1">
        <f t="shared" si="32"/>
        <v>21</v>
      </c>
      <c r="AT50" s="1">
        <f t="shared" si="32"/>
        <v>16</v>
      </c>
      <c r="AU50" s="1">
        <f t="shared" si="32"/>
        <v>18</v>
      </c>
      <c r="AV50" s="1">
        <f t="shared" si="32"/>
        <v>15</v>
      </c>
      <c r="AW50" s="1">
        <f t="shared" si="32"/>
        <v>17</v>
      </c>
      <c r="AX50" s="1">
        <f t="shared" si="32"/>
        <v>23</v>
      </c>
      <c r="AY50" s="1">
        <f t="shared" si="32"/>
        <v>0</v>
      </c>
      <c r="AZ50" s="1">
        <f t="shared" si="32"/>
        <v>1.5</v>
      </c>
      <c r="BA50" s="1">
        <f t="shared" si="32"/>
        <v>54</v>
      </c>
      <c r="BD50" s="26">
        <f t="shared" si="12"/>
        <v>0</v>
      </c>
      <c r="BE50" s="26">
        <f t="shared" si="13"/>
        <v>0</v>
      </c>
      <c r="BF50" s="26">
        <f t="shared" si="14"/>
        <v>0</v>
      </c>
      <c r="BG50" s="26">
        <f t="shared" si="15"/>
        <v>0</v>
      </c>
      <c r="BH50" s="26">
        <f t="shared" si="16"/>
        <v>0</v>
      </c>
      <c r="BI50" s="26">
        <f t="shared" si="17"/>
        <v>4</v>
      </c>
      <c r="BJ50" s="26">
        <f t="shared" si="18"/>
        <v>0</v>
      </c>
    </row>
    <row r="51" spans="1:62" s="1" customFormat="1" ht="12.75" customHeight="1">
      <c r="A51" s="446" t="str">
        <f t="shared" si="35"/>
        <v/>
      </c>
      <c r="B51" s="446" t="str">
        <f t="shared" si="34"/>
        <v/>
      </c>
      <c r="C51" s="446" t="str">
        <f t="shared" si="34"/>
        <v/>
      </c>
      <c r="D51" s="446" t="str">
        <f t="shared" si="34"/>
        <v/>
      </c>
      <c r="E51" s="446" t="str">
        <f t="shared" si="34"/>
        <v/>
      </c>
      <c r="F51" s="446">
        <f t="shared" si="34"/>
        <v>1</v>
      </c>
      <c r="G51" s="446" t="str">
        <f t="shared" si="34"/>
        <v/>
      </c>
      <c r="H51" s="1" t="str">
        <f t="shared" si="34"/>
        <v/>
      </c>
      <c r="I51" s="1" t="str">
        <f t="shared" si="34"/>
        <v/>
      </c>
      <c r="J51" s="24"/>
      <c r="K51" s="24"/>
      <c r="L51" s="24"/>
      <c r="M51" s="5"/>
      <c r="P51" s="11">
        <f t="shared" si="27"/>
        <v>37.037037037037038</v>
      </c>
      <c r="R51" s="216" t="s">
        <v>43</v>
      </c>
      <c r="S51" s="245" t="s">
        <v>122</v>
      </c>
      <c r="T51" s="230"/>
      <c r="U51" s="93">
        <v>5</v>
      </c>
      <c r="V51" s="92"/>
      <c r="W51" s="94"/>
      <c r="X51" s="95">
        <v>2</v>
      </c>
      <c r="Y51" s="85">
        <f t="shared" ref="Y51:Y56" si="38">X51*AZ51</f>
        <v>3</v>
      </c>
      <c r="Z51" s="135">
        <f t="shared" si="29"/>
        <v>108</v>
      </c>
      <c r="AA51" s="136"/>
      <c r="AB51" s="131">
        <f t="shared" si="9"/>
        <v>108</v>
      </c>
      <c r="AC51" s="157">
        <f t="shared" si="36"/>
        <v>68</v>
      </c>
      <c r="AD51" s="140">
        <f t="shared" si="37"/>
        <v>68</v>
      </c>
      <c r="AE51" s="179">
        <v>0</v>
      </c>
      <c r="AF51" s="142">
        <v>0</v>
      </c>
      <c r="AG51" s="157">
        <f t="shared" ref="AG51:AG56" si="39">IF(AB51-AC51-AH51=0," ",AB51-AC51-AH51)</f>
        <v>40</v>
      </c>
      <c r="AH51" s="335"/>
      <c r="AI51" s="425"/>
      <c r="AJ51" s="426"/>
      <c r="AK51" s="433"/>
      <c r="AL51" s="434"/>
      <c r="AM51" s="97"/>
      <c r="AN51" s="378">
        <v>4</v>
      </c>
      <c r="AO51" s="399"/>
      <c r="AP51" s="44"/>
      <c r="AR51" s="1">
        <f t="shared" si="32"/>
        <v>17</v>
      </c>
      <c r="AS51" s="1">
        <f t="shared" si="32"/>
        <v>21</v>
      </c>
      <c r="AT51" s="1">
        <f t="shared" si="32"/>
        <v>16</v>
      </c>
      <c r="AU51" s="1">
        <f t="shared" si="32"/>
        <v>18</v>
      </c>
      <c r="AV51" s="1">
        <f t="shared" si="32"/>
        <v>15</v>
      </c>
      <c r="AW51" s="1">
        <f t="shared" si="32"/>
        <v>17</v>
      </c>
      <c r="AX51" s="1">
        <f t="shared" si="32"/>
        <v>23</v>
      </c>
      <c r="AY51" s="1">
        <f t="shared" si="32"/>
        <v>0</v>
      </c>
      <c r="AZ51" s="1">
        <f t="shared" si="32"/>
        <v>1.5</v>
      </c>
      <c r="BA51" s="1">
        <f t="shared" si="32"/>
        <v>54</v>
      </c>
      <c r="BD51" s="26">
        <f t="shared" si="12"/>
        <v>0</v>
      </c>
      <c r="BE51" s="26">
        <f t="shared" si="13"/>
        <v>0</v>
      </c>
      <c r="BF51" s="26">
        <f t="shared" si="14"/>
        <v>0</v>
      </c>
      <c r="BG51" s="26">
        <f t="shared" si="15"/>
        <v>0</v>
      </c>
      <c r="BH51" s="26">
        <f t="shared" si="16"/>
        <v>0</v>
      </c>
      <c r="BI51" s="26">
        <f t="shared" si="17"/>
        <v>4</v>
      </c>
      <c r="BJ51" s="26">
        <f t="shared" si="18"/>
        <v>0</v>
      </c>
    </row>
    <row r="52" spans="1:62" s="1" customFormat="1" ht="12.75" customHeight="1">
      <c r="A52" s="446" t="str">
        <f t="shared" si="35"/>
        <v/>
      </c>
      <c r="B52" s="446" t="str">
        <f t="shared" si="34"/>
        <v/>
      </c>
      <c r="C52" s="446" t="str">
        <f t="shared" si="34"/>
        <v/>
      </c>
      <c r="D52" s="446" t="str">
        <f t="shared" si="34"/>
        <v/>
      </c>
      <c r="E52" s="446">
        <f t="shared" si="34"/>
        <v>1</v>
      </c>
      <c r="F52" s="446" t="str">
        <f t="shared" si="34"/>
        <v/>
      </c>
      <c r="G52" s="446" t="str">
        <f t="shared" si="34"/>
        <v/>
      </c>
      <c r="H52" s="1" t="str">
        <f t="shared" si="34"/>
        <v/>
      </c>
      <c r="I52" s="1" t="str">
        <f t="shared" si="34"/>
        <v/>
      </c>
      <c r="J52" s="24"/>
      <c r="K52" s="24"/>
      <c r="L52" s="24"/>
      <c r="M52" s="5"/>
      <c r="P52" s="11">
        <f t="shared" si="27"/>
        <v>44.444444444444443</v>
      </c>
      <c r="R52" s="216" t="s">
        <v>44</v>
      </c>
      <c r="S52" s="245" t="s">
        <v>123</v>
      </c>
      <c r="T52" s="226">
        <v>5</v>
      </c>
      <c r="U52" s="93"/>
      <c r="V52" s="89"/>
      <c r="W52" s="96"/>
      <c r="X52" s="99">
        <v>2</v>
      </c>
      <c r="Y52" s="100">
        <f t="shared" si="38"/>
        <v>3</v>
      </c>
      <c r="Z52" s="135">
        <f t="shared" si="29"/>
        <v>108</v>
      </c>
      <c r="AA52" s="143"/>
      <c r="AB52" s="131">
        <f t="shared" si="9"/>
        <v>108</v>
      </c>
      <c r="AC52" s="157">
        <f t="shared" si="36"/>
        <v>60</v>
      </c>
      <c r="AD52" s="140">
        <f t="shared" si="37"/>
        <v>60</v>
      </c>
      <c r="AE52" s="143"/>
      <c r="AF52" s="141"/>
      <c r="AG52" s="157">
        <f t="shared" si="39"/>
        <v>48</v>
      </c>
      <c r="AH52" s="335"/>
      <c r="AI52" s="425"/>
      <c r="AJ52" s="426"/>
      <c r="AK52" s="433"/>
      <c r="AL52" s="434"/>
      <c r="AM52" s="359">
        <v>4</v>
      </c>
      <c r="AN52" s="378"/>
      <c r="AO52" s="399"/>
      <c r="AP52" s="44"/>
      <c r="AR52" s="1">
        <f t="shared" si="32"/>
        <v>17</v>
      </c>
      <c r="AS52" s="1">
        <f t="shared" si="32"/>
        <v>21</v>
      </c>
      <c r="AT52" s="1">
        <f t="shared" si="32"/>
        <v>16</v>
      </c>
      <c r="AU52" s="1">
        <f t="shared" si="32"/>
        <v>18</v>
      </c>
      <c r="AV52" s="1">
        <f t="shared" si="32"/>
        <v>15</v>
      </c>
      <c r="AW52" s="1">
        <f t="shared" si="32"/>
        <v>17</v>
      </c>
      <c r="AX52" s="1">
        <f t="shared" si="32"/>
        <v>23</v>
      </c>
      <c r="AY52" s="1">
        <f t="shared" si="32"/>
        <v>0</v>
      </c>
      <c r="AZ52" s="1">
        <f t="shared" si="32"/>
        <v>1.5</v>
      </c>
      <c r="BA52" s="1">
        <f t="shared" si="32"/>
        <v>54</v>
      </c>
      <c r="BD52" s="26">
        <f t="shared" si="12"/>
        <v>0</v>
      </c>
      <c r="BE52" s="26">
        <f t="shared" si="13"/>
        <v>0</v>
      </c>
      <c r="BF52" s="26">
        <f t="shared" si="14"/>
        <v>0</v>
      </c>
      <c r="BG52" s="26">
        <f t="shared" si="15"/>
        <v>0</v>
      </c>
      <c r="BH52" s="26">
        <f t="shared" si="16"/>
        <v>4</v>
      </c>
      <c r="BI52" s="26">
        <f t="shared" si="17"/>
        <v>0</v>
      </c>
      <c r="BJ52" s="26">
        <f t="shared" si="18"/>
        <v>0</v>
      </c>
    </row>
    <row r="53" spans="1:62" s="1" customFormat="1" ht="12.75" customHeight="1">
      <c r="A53" s="446" t="str">
        <f t="shared" si="35"/>
        <v/>
      </c>
      <c r="B53" s="446" t="str">
        <f t="shared" si="34"/>
        <v/>
      </c>
      <c r="C53" s="446" t="str">
        <f t="shared" si="34"/>
        <v/>
      </c>
      <c r="D53" s="446" t="str">
        <f t="shared" si="34"/>
        <v/>
      </c>
      <c r="E53" s="446" t="str">
        <f t="shared" si="34"/>
        <v/>
      </c>
      <c r="F53" s="446">
        <f t="shared" si="34"/>
        <v>1</v>
      </c>
      <c r="G53" s="446" t="str">
        <f t="shared" si="34"/>
        <v/>
      </c>
      <c r="H53" s="1" t="str">
        <f t="shared" si="34"/>
        <v/>
      </c>
      <c r="I53" s="1" t="str">
        <f t="shared" si="34"/>
        <v/>
      </c>
      <c r="J53" s="24"/>
      <c r="K53" s="24"/>
      <c r="L53" s="24"/>
      <c r="M53" s="5"/>
      <c r="P53" s="11">
        <f t="shared" si="27"/>
        <v>37.037037037037038</v>
      </c>
      <c r="R53" s="216" t="s">
        <v>45</v>
      </c>
      <c r="S53" s="245" t="s">
        <v>124</v>
      </c>
      <c r="T53" s="230"/>
      <c r="U53" s="93">
        <v>6</v>
      </c>
      <c r="V53" s="92"/>
      <c r="W53" s="94"/>
      <c r="X53" s="95">
        <v>2</v>
      </c>
      <c r="Y53" s="85">
        <f t="shared" si="38"/>
        <v>3</v>
      </c>
      <c r="Z53" s="135">
        <f t="shared" si="29"/>
        <v>108</v>
      </c>
      <c r="AA53" s="136"/>
      <c r="AB53" s="131">
        <f t="shared" si="9"/>
        <v>108</v>
      </c>
      <c r="AC53" s="157">
        <f t="shared" si="36"/>
        <v>68</v>
      </c>
      <c r="AD53" s="140">
        <f t="shared" si="37"/>
        <v>68</v>
      </c>
      <c r="AE53" s="143">
        <v>0</v>
      </c>
      <c r="AF53" s="141">
        <v>0</v>
      </c>
      <c r="AG53" s="157">
        <f t="shared" si="39"/>
        <v>40</v>
      </c>
      <c r="AH53" s="335"/>
      <c r="AI53" s="425"/>
      <c r="AJ53" s="426"/>
      <c r="AK53" s="433"/>
      <c r="AL53" s="434"/>
      <c r="AM53" s="97"/>
      <c r="AN53" s="378">
        <v>4</v>
      </c>
      <c r="AO53" s="399"/>
      <c r="AP53" s="44"/>
      <c r="AR53" s="1">
        <f t="shared" si="32"/>
        <v>17</v>
      </c>
      <c r="AS53" s="1">
        <f t="shared" si="32"/>
        <v>21</v>
      </c>
      <c r="AT53" s="1">
        <f t="shared" si="32"/>
        <v>16</v>
      </c>
      <c r="AU53" s="1">
        <f t="shared" si="32"/>
        <v>18</v>
      </c>
      <c r="AV53" s="1">
        <f t="shared" si="32"/>
        <v>15</v>
      </c>
      <c r="AW53" s="1">
        <f t="shared" si="32"/>
        <v>17</v>
      </c>
      <c r="AX53" s="1">
        <f t="shared" si="32"/>
        <v>23</v>
      </c>
      <c r="AY53" s="1">
        <f t="shared" si="32"/>
        <v>0</v>
      </c>
      <c r="AZ53" s="1">
        <f t="shared" si="32"/>
        <v>1.5</v>
      </c>
      <c r="BA53" s="1">
        <f t="shared" si="32"/>
        <v>54</v>
      </c>
      <c r="BD53" s="26">
        <f t="shared" si="12"/>
        <v>0</v>
      </c>
      <c r="BE53" s="26">
        <f t="shared" si="13"/>
        <v>0</v>
      </c>
      <c r="BF53" s="26">
        <f t="shared" si="14"/>
        <v>0</v>
      </c>
      <c r="BG53" s="26">
        <f t="shared" si="15"/>
        <v>0</v>
      </c>
      <c r="BH53" s="26">
        <f t="shared" si="16"/>
        <v>0</v>
      </c>
      <c r="BI53" s="26">
        <f t="shared" si="17"/>
        <v>4</v>
      </c>
      <c r="BJ53" s="26">
        <f t="shared" si="18"/>
        <v>0</v>
      </c>
    </row>
    <row r="54" spans="1:62" s="1" customFormat="1" ht="12.75" customHeight="1">
      <c r="A54" s="446" t="str">
        <f t="shared" si="35"/>
        <v/>
      </c>
      <c r="B54" s="446" t="str">
        <f t="shared" si="34"/>
        <v/>
      </c>
      <c r="C54" s="446">
        <f t="shared" si="34"/>
        <v>1</v>
      </c>
      <c r="D54" s="446" t="str">
        <f t="shared" si="34"/>
        <v/>
      </c>
      <c r="E54" s="446" t="str">
        <f t="shared" si="34"/>
        <v/>
      </c>
      <c r="F54" s="446" t="str">
        <f t="shared" si="34"/>
        <v/>
      </c>
      <c r="G54" s="446" t="str">
        <f t="shared" si="34"/>
        <v/>
      </c>
      <c r="H54" s="1" t="str">
        <f t="shared" si="34"/>
        <v/>
      </c>
      <c r="I54" s="1" t="str">
        <f t="shared" si="34"/>
        <v/>
      </c>
      <c r="J54" s="24"/>
      <c r="K54" s="24"/>
      <c r="L54" s="24"/>
      <c r="M54" s="5"/>
      <c r="P54" s="11">
        <f t="shared" si="27"/>
        <v>40.74074074074074</v>
      </c>
      <c r="R54" s="216" t="s">
        <v>46</v>
      </c>
      <c r="S54" s="245" t="s">
        <v>125</v>
      </c>
      <c r="T54" s="230"/>
      <c r="U54" s="107">
        <v>3</v>
      </c>
      <c r="V54" s="92"/>
      <c r="W54" s="94"/>
      <c r="X54" s="95">
        <v>1</v>
      </c>
      <c r="Y54" s="85">
        <f t="shared" si="38"/>
        <v>1.5</v>
      </c>
      <c r="Z54" s="135">
        <f t="shared" si="29"/>
        <v>54</v>
      </c>
      <c r="AA54" s="136"/>
      <c r="AB54" s="131">
        <f t="shared" si="9"/>
        <v>54</v>
      </c>
      <c r="AC54" s="157">
        <f t="shared" si="36"/>
        <v>32</v>
      </c>
      <c r="AD54" s="140">
        <f t="shared" si="37"/>
        <v>2</v>
      </c>
      <c r="AE54" s="179">
        <v>0</v>
      </c>
      <c r="AF54" s="142">
        <v>30</v>
      </c>
      <c r="AG54" s="157">
        <f t="shared" si="39"/>
        <v>22</v>
      </c>
      <c r="AH54" s="335"/>
      <c r="AI54" s="425"/>
      <c r="AJ54" s="426"/>
      <c r="AK54" s="433">
        <v>2</v>
      </c>
      <c r="AL54" s="434"/>
      <c r="AM54" s="97"/>
      <c r="AN54" s="378"/>
      <c r="AO54" s="399"/>
      <c r="AP54" s="44"/>
      <c r="AR54" s="1">
        <f t="shared" si="32"/>
        <v>17</v>
      </c>
      <c r="AS54" s="1">
        <f t="shared" si="32"/>
        <v>21</v>
      </c>
      <c r="AT54" s="1">
        <f t="shared" si="32"/>
        <v>16</v>
      </c>
      <c r="AU54" s="1">
        <f t="shared" si="32"/>
        <v>18</v>
      </c>
      <c r="AV54" s="1">
        <f t="shared" si="32"/>
        <v>15</v>
      </c>
      <c r="AW54" s="1">
        <f t="shared" si="32"/>
        <v>17</v>
      </c>
      <c r="AX54" s="1">
        <f t="shared" si="32"/>
        <v>23</v>
      </c>
      <c r="AY54" s="1">
        <f t="shared" si="32"/>
        <v>0</v>
      </c>
      <c r="AZ54" s="1">
        <f t="shared" si="32"/>
        <v>1.5</v>
      </c>
      <c r="BA54" s="1">
        <f t="shared" si="32"/>
        <v>54</v>
      </c>
      <c r="BD54" s="26">
        <f t="shared" si="12"/>
        <v>0</v>
      </c>
      <c r="BE54" s="26">
        <f t="shared" si="13"/>
        <v>0</v>
      </c>
      <c r="BF54" s="26">
        <f t="shared" si="14"/>
        <v>2</v>
      </c>
      <c r="BG54" s="26">
        <f t="shared" si="15"/>
        <v>0</v>
      </c>
      <c r="BH54" s="26">
        <f t="shared" si="16"/>
        <v>0</v>
      </c>
      <c r="BI54" s="26">
        <f t="shared" si="17"/>
        <v>0</v>
      </c>
      <c r="BJ54" s="26">
        <f t="shared" si="18"/>
        <v>0</v>
      </c>
    </row>
    <row r="55" spans="1:62" s="1" customFormat="1" ht="12.75" customHeight="1">
      <c r="A55" s="446" t="str">
        <f t="shared" si="35"/>
        <v/>
      </c>
      <c r="B55" s="446" t="str">
        <f t="shared" si="34"/>
        <v/>
      </c>
      <c r="C55" s="446">
        <f t="shared" si="34"/>
        <v>1</v>
      </c>
      <c r="D55" s="446" t="str">
        <f t="shared" si="34"/>
        <v/>
      </c>
      <c r="E55" s="446" t="str">
        <f t="shared" si="34"/>
        <v/>
      </c>
      <c r="F55" s="446" t="str">
        <f t="shared" si="34"/>
        <v/>
      </c>
      <c r="G55" s="446" t="str">
        <f t="shared" si="34"/>
        <v/>
      </c>
      <c r="H55" s="1" t="str">
        <f t="shared" si="34"/>
        <v/>
      </c>
      <c r="I55" s="1" t="str">
        <f t="shared" si="34"/>
        <v/>
      </c>
      <c r="J55" s="24"/>
      <c r="K55" s="24"/>
      <c r="L55" s="24"/>
      <c r="M55" s="5"/>
      <c r="P55" s="11">
        <f t="shared" si="27"/>
        <v>40.74074074074074</v>
      </c>
      <c r="R55" s="216" t="s">
        <v>172</v>
      </c>
      <c r="S55" s="245" t="s">
        <v>126</v>
      </c>
      <c r="T55" s="230"/>
      <c r="U55" s="107">
        <v>3</v>
      </c>
      <c r="V55" s="92"/>
      <c r="W55" s="94"/>
      <c r="X55" s="95">
        <v>1</v>
      </c>
      <c r="Y55" s="85">
        <f t="shared" si="38"/>
        <v>1.5</v>
      </c>
      <c r="Z55" s="135">
        <f t="shared" si="29"/>
        <v>54</v>
      </c>
      <c r="AA55" s="136"/>
      <c r="AB55" s="131">
        <f t="shared" si="9"/>
        <v>54</v>
      </c>
      <c r="AC55" s="157">
        <f t="shared" si="36"/>
        <v>32</v>
      </c>
      <c r="AD55" s="140">
        <f t="shared" si="37"/>
        <v>12</v>
      </c>
      <c r="AE55" s="179">
        <v>20</v>
      </c>
      <c r="AF55" s="142">
        <v>0</v>
      </c>
      <c r="AG55" s="157">
        <f t="shared" si="39"/>
        <v>22</v>
      </c>
      <c r="AH55" s="335"/>
      <c r="AI55" s="425"/>
      <c r="AJ55" s="426"/>
      <c r="AK55" s="433">
        <v>2</v>
      </c>
      <c r="AL55" s="435"/>
      <c r="AM55" s="97"/>
      <c r="AN55" s="378"/>
      <c r="AO55" s="399"/>
      <c r="AP55" s="44"/>
      <c r="AR55" s="1">
        <f t="shared" si="32"/>
        <v>17</v>
      </c>
      <c r="AS55" s="1">
        <f t="shared" si="32"/>
        <v>21</v>
      </c>
      <c r="AT55" s="1">
        <f t="shared" si="32"/>
        <v>16</v>
      </c>
      <c r="AU55" s="1">
        <f t="shared" si="32"/>
        <v>18</v>
      </c>
      <c r="AV55" s="1">
        <f t="shared" si="32"/>
        <v>15</v>
      </c>
      <c r="AW55" s="1">
        <f t="shared" si="32"/>
        <v>17</v>
      </c>
      <c r="AX55" s="1">
        <f t="shared" si="32"/>
        <v>23</v>
      </c>
      <c r="AY55" s="1">
        <f t="shared" si="32"/>
        <v>0</v>
      </c>
      <c r="AZ55" s="1">
        <f t="shared" si="32"/>
        <v>1.5</v>
      </c>
      <c r="BA55" s="1">
        <f t="shared" si="32"/>
        <v>54</v>
      </c>
      <c r="BD55" s="26">
        <f t="shared" si="12"/>
        <v>0</v>
      </c>
      <c r="BE55" s="26">
        <f t="shared" si="13"/>
        <v>0</v>
      </c>
      <c r="BF55" s="26">
        <f t="shared" si="14"/>
        <v>2</v>
      </c>
      <c r="BG55" s="26">
        <f t="shared" si="15"/>
        <v>0</v>
      </c>
      <c r="BH55" s="26">
        <f t="shared" si="16"/>
        <v>0</v>
      </c>
      <c r="BI55" s="26">
        <f t="shared" si="17"/>
        <v>0</v>
      </c>
      <c r="BJ55" s="26">
        <f t="shared" si="18"/>
        <v>0</v>
      </c>
    </row>
    <row r="56" spans="1:62" s="1" customFormat="1" ht="12.75" customHeight="1">
      <c r="A56" s="446">
        <f t="shared" si="35"/>
        <v>1</v>
      </c>
      <c r="B56" s="446" t="str">
        <f t="shared" si="34"/>
        <v/>
      </c>
      <c r="C56" s="446" t="str">
        <f t="shared" si="34"/>
        <v/>
      </c>
      <c r="D56" s="446" t="str">
        <f t="shared" si="34"/>
        <v/>
      </c>
      <c r="E56" s="446" t="str">
        <f t="shared" si="34"/>
        <v/>
      </c>
      <c r="F56" s="446" t="str">
        <f t="shared" si="34"/>
        <v/>
      </c>
      <c r="G56" s="446" t="str">
        <f t="shared" si="34"/>
        <v/>
      </c>
      <c r="H56" s="1" t="str">
        <f t="shared" si="34"/>
        <v/>
      </c>
      <c r="I56" s="1" t="str">
        <f t="shared" si="34"/>
        <v/>
      </c>
      <c r="J56" s="24"/>
      <c r="K56" s="24"/>
      <c r="L56" s="24"/>
      <c r="M56" s="5"/>
      <c r="P56" s="11">
        <f t="shared" si="27"/>
        <v>37.037037037037038</v>
      </c>
      <c r="R56" s="216" t="s">
        <v>47</v>
      </c>
      <c r="S56" s="245" t="s">
        <v>65</v>
      </c>
      <c r="T56" s="230"/>
      <c r="U56" s="93">
        <v>1</v>
      </c>
      <c r="V56" s="92"/>
      <c r="W56" s="94"/>
      <c r="X56" s="95">
        <v>1</v>
      </c>
      <c r="Y56" s="85">
        <f t="shared" si="38"/>
        <v>1.5</v>
      </c>
      <c r="Z56" s="135">
        <f t="shared" si="29"/>
        <v>54</v>
      </c>
      <c r="AA56" s="136"/>
      <c r="AB56" s="131">
        <f t="shared" si="9"/>
        <v>54</v>
      </c>
      <c r="AC56" s="157">
        <f t="shared" si="36"/>
        <v>34</v>
      </c>
      <c r="AD56" s="140">
        <f t="shared" si="37"/>
        <v>34</v>
      </c>
      <c r="AE56" s="179">
        <v>0</v>
      </c>
      <c r="AF56" s="142">
        <v>0</v>
      </c>
      <c r="AG56" s="157">
        <f t="shared" si="39"/>
        <v>20</v>
      </c>
      <c r="AH56" s="335"/>
      <c r="AI56" s="425">
        <v>2</v>
      </c>
      <c r="AJ56" s="426"/>
      <c r="AK56" s="433"/>
      <c r="AL56" s="434"/>
      <c r="AM56" s="97"/>
      <c r="AN56" s="378"/>
      <c r="AO56" s="399"/>
      <c r="AP56" s="44"/>
      <c r="AR56" s="1">
        <f t="shared" si="32"/>
        <v>17</v>
      </c>
      <c r="AS56" s="1">
        <f t="shared" si="32"/>
        <v>21</v>
      </c>
      <c r="AT56" s="1">
        <f t="shared" si="32"/>
        <v>16</v>
      </c>
      <c r="AU56" s="1">
        <f t="shared" si="32"/>
        <v>18</v>
      </c>
      <c r="AV56" s="1">
        <f t="shared" si="32"/>
        <v>15</v>
      </c>
      <c r="AW56" s="1">
        <f t="shared" si="32"/>
        <v>17</v>
      </c>
      <c r="AX56" s="1">
        <f t="shared" si="32"/>
        <v>23</v>
      </c>
      <c r="AY56" s="1">
        <f t="shared" si="32"/>
        <v>0</v>
      </c>
      <c r="AZ56" s="1">
        <f t="shared" si="32"/>
        <v>1.5</v>
      </c>
      <c r="BA56" s="1">
        <f t="shared" si="32"/>
        <v>54</v>
      </c>
      <c r="BD56" s="26">
        <f t="shared" si="12"/>
        <v>2</v>
      </c>
      <c r="BE56" s="26">
        <f t="shared" si="13"/>
        <v>0</v>
      </c>
      <c r="BF56" s="26">
        <f t="shared" si="14"/>
        <v>0</v>
      </c>
      <c r="BG56" s="26">
        <f t="shared" si="15"/>
        <v>0</v>
      </c>
      <c r="BH56" s="26">
        <f t="shared" si="16"/>
        <v>0</v>
      </c>
      <c r="BI56" s="26">
        <f t="shared" si="17"/>
        <v>0</v>
      </c>
      <c r="BJ56" s="26">
        <f t="shared" si="18"/>
        <v>0</v>
      </c>
    </row>
    <row r="57" spans="1:62" s="1" customFormat="1" ht="18.75" customHeight="1">
      <c r="A57" s="446"/>
      <c r="B57" s="446"/>
      <c r="C57" s="446"/>
      <c r="D57" s="446"/>
      <c r="E57" s="446"/>
      <c r="F57" s="446"/>
      <c r="G57" s="446"/>
      <c r="H57" s="1" t="str">
        <f>IF(AP57=0,"",1)</f>
        <v/>
      </c>
      <c r="J57" s="24"/>
      <c r="K57" s="24"/>
      <c r="L57" s="24"/>
      <c r="M57" s="5"/>
      <c r="P57" s="11">
        <f t="shared" si="27"/>
        <v>43.868312757201643</v>
      </c>
      <c r="R57" s="110"/>
      <c r="S57" s="248" t="s">
        <v>199</v>
      </c>
      <c r="T57" s="225"/>
      <c r="U57" s="409"/>
      <c r="V57" s="82"/>
      <c r="W57" s="57"/>
      <c r="X57" s="271">
        <f t="shared" ref="X57:AP57" si="40">SUM(X47:X56)</f>
        <v>22.5</v>
      </c>
      <c r="Y57" s="290">
        <f t="shared" si="40"/>
        <v>33.75</v>
      </c>
      <c r="Z57" s="298">
        <f t="shared" si="40"/>
        <v>1215</v>
      </c>
      <c r="AA57" s="196">
        <f t="shared" si="40"/>
        <v>0</v>
      </c>
      <c r="AB57" s="299">
        <f t="shared" si="40"/>
        <v>1215</v>
      </c>
      <c r="AC57" s="309">
        <f t="shared" si="40"/>
        <v>682</v>
      </c>
      <c r="AD57" s="298">
        <f t="shared" si="40"/>
        <v>586</v>
      </c>
      <c r="AE57" s="196">
        <f t="shared" si="40"/>
        <v>66</v>
      </c>
      <c r="AF57" s="299">
        <f t="shared" si="40"/>
        <v>30</v>
      </c>
      <c r="AG57" s="309">
        <f t="shared" si="40"/>
        <v>533</v>
      </c>
      <c r="AH57" s="336">
        <f t="shared" si="40"/>
        <v>0</v>
      </c>
      <c r="AI57" s="436">
        <f t="shared" si="40"/>
        <v>2</v>
      </c>
      <c r="AJ57" s="437">
        <f t="shared" si="40"/>
        <v>0</v>
      </c>
      <c r="AK57" s="438">
        <f t="shared" si="40"/>
        <v>9</v>
      </c>
      <c r="AL57" s="439">
        <f t="shared" si="40"/>
        <v>5</v>
      </c>
      <c r="AM57" s="325">
        <f t="shared" si="40"/>
        <v>14</v>
      </c>
      <c r="AN57" s="149">
        <f t="shared" si="40"/>
        <v>12</v>
      </c>
      <c r="AO57" s="336">
        <f t="shared" si="40"/>
        <v>0</v>
      </c>
      <c r="AP57" s="385">
        <f t="shared" si="40"/>
        <v>0</v>
      </c>
      <c r="AR57" s="1">
        <f t="shared" si="32"/>
        <v>17</v>
      </c>
      <c r="AS57" s="1">
        <f t="shared" si="32"/>
        <v>21</v>
      </c>
      <c r="AT57" s="1">
        <f t="shared" si="32"/>
        <v>16</v>
      </c>
      <c r="AU57" s="1">
        <f t="shared" si="32"/>
        <v>18</v>
      </c>
      <c r="AV57" s="1">
        <f t="shared" si="32"/>
        <v>15</v>
      </c>
      <c r="AW57" s="1">
        <f t="shared" si="32"/>
        <v>17</v>
      </c>
      <c r="AX57" s="1">
        <f t="shared" si="32"/>
        <v>23</v>
      </c>
      <c r="AY57" s="1">
        <f t="shared" si="32"/>
        <v>0</v>
      </c>
      <c r="AZ57" s="1">
        <f t="shared" si="32"/>
        <v>1.5</v>
      </c>
      <c r="BA57" s="1">
        <f t="shared" si="32"/>
        <v>54</v>
      </c>
      <c r="BD57" s="45">
        <f>SUM(BD46:BD56)</f>
        <v>2</v>
      </c>
      <c r="BE57" s="45">
        <f t="shared" ref="BE57:BJ57" si="41">SUM(BE46:BE56)</f>
        <v>0</v>
      </c>
      <c r="BF57" s="45">
        <f t="shared" si="41"/>
        <v>9</v>
      </c>
      <c r="BG57" s="45">
        <f t="shared" si="41"/>
        <v>5</v>
      </c>
      <c r="BH57" s="45">
        <f t="shared" si="41"/>
        <v>14</v>
      </c>
      <c r="BI57" s="45">
        <f t="shared" si="41"/>
        <v>12</v>
      </c>
      <c r="BJ57" s="45">
        <f t="shared" si="41"/>
        <v>0</v>
      </c>
    </row>
    <row r="58" spans="1:62" s="1" customFormat="1" ht="12.75" customHeight="1">
      <c r="A58" s="446"/>
      <c r="B58" s="446"/>
      <c r="C58" s="446"/>
      <c r="D58" s="446"/>
      <c r="E58" s="446"/>
      <c r="F58" s="446"/>
      <c r="G58" s="446"/>
      <c r="H58" s="1" t="str">
        <f>IF(AP58=0,"",1)</f>
        <v/>
      </c>
      <c r="J58" s="24"/>
      <c r="K58" s="24"/>
      <c r="L58" s="24"/>
      <c r="M58" s="5"/>
      <c r="P58" s="11"/>
      <c r="R58" s="215" t="s">
        <v>219</v>
      </c>
      <c r="S58" s="248" t="s">
        <v>207</v>
      </c>
      <c r="T58" s="229"/>
      <c r="U58" s="93"/>
      <c r="V58" s="92"/>
      <c r="W58" s="94"/>
      <c r="X58" s="270"/>
      <c r="Y58" s="289"/>
      <c r="Z58" s="135"/>
      <c r="AA58" s="208"/>
      <c r="AB58" s="131"/>
      <c r="AC58" s="310"/>
      <c r="AD58" s="300"/>
      <c r="AE58" s="208"/>
      <c r="AF58" s="301"/>
      <c r="AG58" s="310"/>
      <c r="AH58" s="334"/>
      <c r="AI58" s="425"/>
      <c r="AJ58" s="426"/>
      <c r="AK58" s="427"/>
      <c r="AL58" s="428"/>
      <c r="AM58" s="86"/>
      <c r="AN58" s="374"/>
      <c r="AO58" s="396"/>
      <c r="AP58" s="43"/>
      <c r="AR58" s="1">
        <f t="shared" si="32"/>
        <v>17</v>
      </c>
      <c r="AS58" s="1">
        <f t="shared" si="32"/>
        <v>21</v>
      </c>
      <c r="AT58" s="1">
        <f t="shared" si="32"/>
        <v>16</v>
      </c>
      <c r="AU58" s="1">
        <f t="shared" si="32"/>
        <v>18</v>
      </c>
      <c r="AV58" s="1">
        <f t="shared" si="32"/>
        <v>15</v>
      </c>
      <c r="AW58" s="1">
        <f t="shared" si="32"/>
        <v>17</v>
      </c>
      <c r="AX58" s="1">
        <f t="shared" si="32"/>
        <v>23</v>
      </c>
      <c r="AY58" s="1">
        <f t="shared" si="32"/>
        <v>0</v>
      </c>
      <c r="AZ58" s="1">
        <f t="shared" si="32"/>
        <v>1.5</v>
      </c>
      <c r="BA58" s="1">
        <f t="shared" si="32"/>
        <v>54</v>
      </c>
      <c r="BD58" s="26">
        <f t="shared" si="12"/>
        <v>0</v>
      </c>
      <c r="BE58" s="26">
        <f t="shared" si="13"/>
        <v>0</v>
      </c>
      <c r="BF58" s="26">
        <f t="shared" si="14"/>
        <v>0</v>
      </c>
      <c r="BG58" s="26">
        <f t="shared" si="15"/>
        <v>0</v>
      </c>
      <c r="BH58" s="26">
        <f t="shared" si="16"/>
        <v>0</v>
      </c>
      <c r="BI58" s="26">
        <f t="shared" si="17"/>
        <v>0</v>
      </c>
      <c r="BJ58" s="26">
        <f t="shared" si="18"/>
        <v>0</v>
      </c>
    </row>
    <row r="59" spans="1:62" s="1" customFormat="1" ht="24">
      <c r="A59" s="446"/>
      <c r="B59" s="446"/>
      <c r="C59" s="446"/>
      <c r="D59" s="446"/>
      <c r="E59" s="446"/>
      <c r="F59" s="446"/>
      <c r="G59" s="446"/>
      <c r="H59" s="1" t="str">
        <f>IF(AP59=0,"",1)</f>
        <v/>
      </c>
      <c r="J59" s="24"/>
      <c r="K59" s="24"/>
      <c r="L59" s="24"/>
      <c r="M59" s="5"/>
      <c r="P59" s="11"/>
      <c r="R59" s="110" t="s">
        <v>230</v>
      </c>
      <c r="S59" s="248" t="s">
        <v>208</v>
      </c>
      <c r="T59" s="225"/>
      <c r="U59" s="409"/>
      <c r="V59" s="82"/>
      <c r="W59" s="57"/>
      <c r="X59" s="56"/>
      <c r="Y59" s="85"/>
      <c r="Z59" s="135">
        <f t="shared" si="29"/>
        <v>0</v>
      </c>
      <c r="AA59" s="136"/>
      <c r="AB59" s="131">
        <f t="shared" si="9"/>
        <v>0</v>
      </c>
      <c r="AC59" s="157"/>
      <c r="AD59" s="140"/>
      <c r="AE59" s="136"/>
      <c r="AF59" s="137"/>
      <c r="AG59" s="157"/>
      <c r="AH59" s="174"/>
      <c r="AI59" s="425"/>
      <c r="AJ59" s="426"/>
      <c r="AK59" s="433"/>
      <c r="AL59" s="434"/>
      <c r="AM59" s="97"/>
      <c r="AN59" s="378"/>
      <c r="AO59" s="399"/>
      <c r="AP59" s="44"/>
      <c r="AR59" s="1">
        <f t="shared" si="32"/>
        <v>17</v>
      </c>
      <c r="AS59" s="1">
        <f t="shared" si="32"/>
        <v>21</v>
      </c>
      <c r="AT59" s="1">
        <f t="shared" si="32"/>
        <v>16</v>
      </c>
      <c r="AU59" s="1">
        <f t="shared" si="32"/>
        <v>18</v>
      </c>
      <c r="AV59" s="1">
        <f t="shared" si="32"/>
        <v>15</v>
      </c>
      <c r="AW59" s="1">
        <f t="shared" si="32"/>
        <v>17</v>
      </c>
      <c r="AX59" s="1">
        <f t="shared" si="32"/>
        <v>23</v>
      </c>
      <c r="AY59" s="1">
        <f t="shared" si="32"/>
        <v>0</v>
      </c>
      <c r="AZ59" s="1">
        <f t="shared" si="32"/>
        <v>1.5</v>
      </c>
      <c r="BA59" s="1">
        <f t="shared" si="32"/>
        <v>54</v>
      </c>
      <c r="BD59" s="26">
        <f t="shared" si="12"/>
        <v>0</v>
      </c>
      <c r="BE59" s="26">
        <f t="shared" si="13"/>
        <v>0</v>
      </c>
      <c r="BF59" s="26">
        <f t="shared" si="14"/>
        <v>0</v>
      </c>
      <c r="BG59" s="26">
        <f t="shared" si="15"/>
        <v>0</v>
      </c>
      <c r="BH59" s="26">
        <f t="shared" si="16"/>
        <v>0</v>
      </c>
      <c r="BI59" s="26">
        <f t="shared" si="17"/>
        <v>0</v>
      </c>
      <c r="BJ59" s="26">
        <f t="shared" si="18"/>
        <v>0</v>
      </c>
    </row>
    <row r="60" spans="1:62" s="1" customFormat="1" ht="13.5" customHeight="1">
      <c r="A60" s="446" t="str">
        <f>IF(AI60=0,"",1)</f>
        <v/>
      </c>
      <c r="B60" s="446" t="str">
        <f t="shared" ref="B60:I72" si="42">IF(AJ60=0,"",1)</f>
        <v/>
      </c>
      <c r="C60" s="446" t="str">
        <f t="shared" si="42"/>
        <v/>
      </c>
      <c r="D60" s="446" t="str">
        <f t="shared" si="42"/>
        <v/>
      </c>
      <c r="E60" s="446" t="str">
        <f t="shared" si="42"/>
        <v/>
      </c>
      <c r="F60" s="446">
        <f t="shared" si="42"/>
        <v>1</v>
      </c>
      <c r="G60" s="446" t="str">
        <f t="shared" si="42"/>
        <v/>
      </c>
      <c r="H60" s="1" t="str">
        <f t="shared" si="42"/>
        <v/>
      </c>
      <c r="I60" s="1" t="str">
        <f t="shared" si="42"/>
        <v/>
      </c>
      <c r="J60" s="24"/>
      <c r="K60" s="24"/>
      <c r="L60" s="24"/>
      <c r="M60" s="5"/>
      <c r="P60" s="11">
        <f t="shared" si="27"/>
        <v>52.777777777777779</v>
      </c>
      <c r="R60" s="110" t="s">
        <v>173</v>
      </c>
      <c r="S60" s="245" t="s">
        <v>185</v>
      </c>
      <c r="T60" s="231">
        <v>6</v>
      </c>
      <c r="U60" s="262"/>
      <c r="V60" s="82"/>
      <c r="W60" s="57"/>
      <c r="X60" s="101">
        <v>4</v>
      </c>
      <c r="Y60" s="85">
        <f>X60*AZ60</f>
        <v>6</v>
      </c>
      <c r="Z60" s="135">
        <f t="shared" si="29"/>
        <v>216</v>
      </c>
      <c r="AA60" s="136"/>
      <c r="AB60" s="131">
        <f t="shared" si="9"/>
        <v>216</v>
      </c>
      <c r="AC60" s="157">
        <f>AI60*AR60+AJ60*AS60+AK60*AT60+AL60*AU60+AM60*AV60+AN60*AW60+AP60*AY60+AO60*AX60</f>
        <v>102</v>
      </c>
      <c r="AD60" s="140">
        <f>AC60-AE60-AF60</f>
        <v>62</v>
      </c>
      <c r="AE60" s="179">
        <v>40</v>
      </c>
      <c r="AF60" s="142">
        <v>0</v>
      </c>
      <c r="AG60" s="157">
        <f t="shared" ref="AG60:AG69" si="43">IF(AB60-AC60-AH60=0," ",AB60-AC60-AH60)</f>
        <v>114</v>
      </c>
      <c r="AH60" s="337"/>
      <c r="AI60" s="440"/>
      <c r="AJ60" s="441"/>
      <c r="AK60" s="442"/>
      <c r="AL60" s="443"/>
      <c r="AM60" s="155"/>
      <c r="AN60" s="379">
        <v>6</v>
      </c>
      <c r="AO60" s="400"/>
      <c r="AP60" s="156"/>
      <c r="AR60" s="1">
        <f t="shared" si="32"/>
        <v>17</v>
      </c>
      <c r="AS60" s="1">
        <f t="shared" si="32"/>
        <v>21</v>
      </c>
      <c r="AT60" s="1">
        <f t="shared" si="32"/>
        <v>16</v>
      </c>
      <c r="AU60" s="1">
        <f t="shared" si="32"/>
        <v>18</v>
      </c>
      <c r="AV60" s="1">
        <f t="shared" si="32"/>
        <v>15</v>
      </c>
      <c r="AW60" s="1">
        <f t="shared" si="32"/>
        <v>17</v>
      </c>
      <c r="AX60" s="1">
        <f t="shared" si="32"/>
        <v>23</v>
      </c>
      <c r="AY60" s="1">
        <f t="shared" si="32"/>
        <v>0</v>
      </c>
      <c r="AZ60" s="1">
        <f t="shared" si="32"/>
        <v>1.5</v>
      </c>
      <c r="BA60" s="1">
        <f t="shared" si="32"/>
        <v>54</v>
      </c>
      <c r="BD60" s="26">
        <f t="shared" si="12"/>
        <v>0</v>
      </c>
      <c r="BE60" s="26">
        <f t="shared" si="13"/>
        <v>0</v>
      </c>
      <c r="BF60" s="26">
        <f t="shared" si="14"/>
        <v>0</v>
      </c>
      <c r="BG60" s="26">
        <f t="shared" si="15"/>
        <v>0</v>
      </c>
      <c r="BH60" s="26">
        <f t="shared" si="16"/>
        <v>0</v>
      </c>
      <c r="BI60" s="26">
        <f t="shared" si="17"/>
        <v>6</v>
      </c>
      <c r="BJ60" s="26">
        <f t="shared" si="18"/>
        <v>0</v>
      </c>
    </row>
    <row r="61" spans="1:62" s="1" customFormat="1" ht="15">
      <c r="A61" s="446" t="str">
        <f t="shared" ref="A61:A72" si="44">IF(AI61=0,"",1)</f>
        <v/>
      </c>
      <c r="B61" s="446" t="str">
        <f t="shared" si="42"/>
        <v/>
      </c>
      <c r="C61" s="446" t="str">
        <f t="shared" si="42"/>
        <v/>
      </c>
      <c r="D61" s="446" t="str">
        <f t="shared" si="42"/>
        <v/>
      </c>
      <c r="E61" s="446" t="str">
        <f t="shared" si="42"/>
        <v/>
      </c>
      <c r="F61" s="446">
        <f t="shared" si="42"/>
        <v>1</v>
      </c>
      <c r="G61" s="446" t="str">
        <f t="shared" si="42"/>
        <v/>
      </c>
      <c r="H61" s="1" t="str">
        <f t="shared" si="42"/>
        <v/>
      </c>
      <c r="I61" s="1" t="str">
        <f t="shared" si="42"/>
        <v/>
      </c>
      <c r="J61" s="24"/>
      <c r="K61" s="24"/>
      <c r="L61" s="24"/>
      <c r="M61" s="5"/>
      <c r="P61" s="11">
        <f t="shared" si="27"/>
        <v>52.777777777777779</v>
      </c>
      <c r="R61" s="110" t="s">
        <v>174</v>
      </c>
      <c r="S61" s="245" t="s">
        <v>67</v>
      </c>
      <c r="T61" s="231">
        <v>6</v>
      </c>
      <c r="U61" s="262"/>
      <c r="V61" s="82"/>
      <c r="W61" s="57"/>
      <c r="X61" s="91">
        <v>4</v>
      </c>
      <c r="Y61" s="85">
        <f>X61*AZ61</f>
        <v>6</v>
      </c>
      <c r="Z61" s="135">
        <f t="shared" si="29"/>
        <v>216</v>
      </c>
      <c r="AA61" s="136"/>
      <c r="AB61" s="131">
        <f t="shared" si="9"/>
        <v>216</v>
      </c>
      <c r="AC61" s="157">
        <f t="shared" ref="AC61:AC94" si="45">AI61*AR61+AJ61*AS61+AK61*AT61+AL61*AU61+AM61*AV61+AN61*AW61+AP61*AY61+AO61*AX61</f>
        <v>102</v>
      </c>
      <c r="AD61" s="140">
        <f t="shared" ref="AD61:AD71" si="46">AC61-AE61-AF61</f>
        <v>80</v>
      </c>
      <c r="AE61" s="179">
        <v>22</v>
      </c>
      <c r="AF61" s="142">
        <v>0</v>
      </c>
      <c r="AG61" s="157">
        <f t="shared" si="43"/>
        <v>114</v>
      </c>
      <c r="AH61" s="138"/>
      <c r="AI61" s="440"/>
      <c r="AJ61" s="444"/>
      <c r="AK61" s="445"/>
      <c r="AL61" s="443"/>
      <c r="AM61" s="360"/>
      <c r="AN61" s="379">
        <v>6</v>
      </c>
      <c r="AO61" s="400"/>
      <c r="AP61" s="156"/>
      <c r="AR61" s="1">
        <f t="shared" ref="AR61:BA76" si="47">AR60</f>
        <v>17</v>
      </c>
      <c r="AS61" s="1">
        <f t="shared" si="47"/>
        <v>21</v>
      </c>
      <c r="AT61" s="1">
        <f t="shared" si="47"/>
        <v>16</v>
      </c>
      <c r="AU61" s="1">
        <f t="shared" si="47"/>
        <v>18</v>
      </c>
      <c r="AV61" s="1">
        <f t="shared" si="47"/>
        <v>15</v>
      </c>
      <c r="AW61" s="1">
        <f t="shared" si="47"/>
        <v>17</v>
      </c>
      <c r="AX61" s="1">
        <f t="shared" si="47"/>
        <v>23</v>
      </c>
      <c r="AY61" s="1">
        <f t="shared" si="47"/>
        <v>0</v>
      </c>
      <c r="AZ61" s="1">
        <f t="shared" si="47"/>
        <v>1.5</v>
      </c>
      <c r="BA61" s="1">
        <f t="shared" si="47"/>
        <v>54</v>
      </c>
      <c r="BD61" s="26">
        <f t="shared" si="12"/>
        <v>0</v>
      </c>
      <c r="BE61" s="26">
        <f t="shared" si="13"/>
        <v>0</v>
      </c>
      <c r="BF61" s="26">
        <f t="shared" si="14"/>
        <v>0</v>
      </c>
      <c r="BG61" s="26">
        <f t="shared" si="15"/>
        <v>0</v>
      </c>
      <c r="BH61" s="26">
        <f t="shared" si="16"/>
        <v>0</v>
      </c>
      <c r="BI61" s="26">
        <f t="shared" si="17"/>
        <v>6</v>
      </c>
      <c r="BJ61" s="26">
        <f t="shared" si="18"/>
        <v>0</v>
      </c>
    </row>
    <row r="62" spans="1:62" s="1" customFormat="1" ht="15">
      <c r="A62" s="446" t="str">
        <f t="shared" si="44"/>
        <v/>
      </c>
      <c r="B62" s="446" t="str">
        <f t="shared" si="42"/>
        <v/>
      </c>
      <c r="C62" s="446" t="str">
        <f t="shared" si="42"/>
        <v/>
      </c>
      <c r="D62" s="446">
        <f t="shared" si="42"/>
        <v>1</v>
      </c>
      <c r="E62" s="446" t="str">
        <f t="shared" si="42"/>
        <v/>
      </c>
      <c r="F62" s="446" t="str">
        <f t="shared" si="42"/>
        <v/>
      </c>
      <c r="G62" s="446" t="str">
        <f t="shared" si="42"/>
        <v/>
      </c>
      <c r="H62" s="1" t="str">
        <f t="shared" si="42"/>
        <v/>
      </c>
      <c r="I62" s="1" t="str">
        <f t="shared" si="42"/>
        <v/>
      </c>
      <c r="J62" s="24"/>
      <c r="K62" s="24"/>
      <c r="L62" s="24"/>
      <c r="M62" s="5"/>
      <c r="P62" s="11">
        <f t="shared" si="27"/>
        <v>44.444444444444443</v>
      </c>
      <c r="R62" s="110" t="s">
        <v>175</v>
      </c>
      <c r="S62" s="245" t="s">
        <v>186</v>
      </c>
      <c r="T62" s="231">
        <v>4</v>
      </c>
      <c r="U62" s="262"/>
      <c r="V62" s="82"/>
      <c r="W62" s="57"/>
      <c r="X62" s="101">
        <v>3</v>
      </c>
      <c r="Y62" s="85">
        <f>X62*AZ62</f>
        <v>4.5</v>
      </c>
      <c r="Z62" s="135">
        <f t="shared" si="29"/>
        <v>162</v>
      </c>
      <c r="AA62" s="136"/>
      <c r="AB62" s="131">
        <f t="shared" si="9"/>
        <v>162</v>
      </c>
      <c r="AC62" s="157">
        <f t="shared" si="45"/>
        <v>90</v>
      </c>
      <c r="AD62" s="140">
        <f t="shared" si="46"/>
        <v>60</v>
      </c>
      <c r="AE62" s="179">
        <v>30</v>
      </c>
      <c r="AF62" s="142">
        <v>0</v>
      </c>
      <c r="AG62" s="157">
        <f t="shared" si="43"/>
        <v>72</v>
      </c>
      <c r="AH62" s="337"/>
      <c r="AI62" s="440"/>
      <c r="AJ62" s="441"/>
      <c r="AK62" s="445"/>
      <c r="AL62" s="443">
        <v>5</v>
      </c>
      <c r="AM62" s="360"/>
      <c r="AN62" s="379"/>
      <c r="AO62" s="400"/>
      <c r="AP62" s="156"/>
      <c r="AR62" s="1">
        <f t="shared" si="47"/>
        <v>17</v>
      </c>
      <c r="AS62" s="1">
        <f t="shared" si="47"/>
        <v>21</v>
      </c>
      <c r="AT62" s="1">
        <f t="shared" si="47"/>
        <v>16</v>
      </c>
      <c r="AU62" s="1">
        <f t="shared" si="47"/>
        <v>18</v>
      </c>
      <c r="AV62" s="1">
        <f t="shared" si="47"/>
        <v>15</v>
      </c>
      <c r="AW62" s="1">
        <f t="shared" si="47"/>
        <v>17</v>
      </c>
      <c r="AX62" s="1">
        <f t="shared" si="47"/>
        <v>23</v>
      </c>
      <c r="AY62" s="1">
        <f t="shared" si="47"/>
        <v>0</v>
      </c>
      <c r="AZ62" s="1">
        <f t="shared" si="47"/>
        <v>1.5</v>
      </c>
      <c r="BA62" s="1">
        <f t="shared" si="47"/>
        <v>54</v>
      </c>
      <c r="BD62" s="26">
        <f t="shared" si="12"/>
        <v>0</v>
      </c>
      <c r="BE62" s="26">
        <f t="shared" si="13"/>
        <v>0</v>
      </c>
      <c r="BF62" s="26">
        <f t="shared" si="14"/>
        <v>0</v>
      </c>
      <c r="BG62" s="26">
        <f t="shared" si="15"/>
        <v>5</v>
      </c>
      <c r="BH62" s="26">
        <f t="shared" si="16"/>
        <v>0</v>
      </c>
      <c r="BI62" s="26">
        <f t="shared" si="17"/>
        <v>0</v>
      </c>
      <c r="BJ62" s="26">
        <f t="shared" si="18"/>
        <v>0</v>
      </c>
    </row>
    <row r="63" spans="1:62" s="1" customFormat="1" ht="15">
      <c r="A63" s="446" t="str">
        <f t="shared" si="44"/>
        <v/>
      </c>
      <c r="B63" s="446" t="str">
        <f t="shared" si="42"/>
        <v/>
      </c>
      <c r="C63" s="446" t="str">
        <f t="shared" si="42"/>
        <v/>
      </c>
      <c r="D63" s="446" t="str">
        <f t="shared" si="42"/>
        <v/>
      </c>
      <c r="E63" s="446" t="str">
        <f t="shared" si="42"/>
        <v/>
      </c>
      <c r="F63" s="446" t="str">
        <f t="shared" si="42"/>
        <v/>
      </c>
      <c r="G63" s="446">
        <f t="shared" si="42"/>
        <v>1</v>
      </c>
      <c r="H63" s="1" t="str">
        <f t="shared" si="42"/>
        <v/>
      </c>
      <c r="I63" s="1" t="str">
        <f t="shared" si="42"/>
        <v/>
      </c>
      <c r="J63" s="24"/>
      <c r="K63" s="24"/>
      <c r="L63" s="24"/>
      <c r="M63" s="5"/>
      <c r="P63" s="11">
        <f t="shared" si="27"/>
        <v>43.209876543209873</v>
      </c>
      <c r="R63" s="110" t="s">
        <v>176</v>
      </c>
      <c r="S63" s="245" t="s">
        <v>128</v>
      </c>
      <c r="T63" s="231">
        <v>8</v>
      </c>
      <c r="U63" s="263"/>
      <c r="V63" s="281">
        <v>8</v>
      </c>
      <c r="W63" s="102"/>
      <c r="X63" s="101">
        <v>3</v>
      </c>
      <c r="Y63" s="103">
        <f t="shared" ref="Y63:Y68" si="48">X63*AZ63</f>
        <v>4.5</v>
      </c>
      <c r="Z63" s="135">
        <f t="shared" si="29"/>
        <v>162</v>
      </c>
      <c r="AA63" s="145"/>
      <c r="AB63" s="131">
        <f t="shared" si="9"/>
        <v>162</v>
      </c>
      <c r="AC63" s="157">
        <f t="shared" si="45"/>
        <v>92</v>
      </c>
      <c r="AD63" s="140">
        <f t="shared" si="46"/>
        <v>76</v>
      </c>
      <c r="AE63" s="145">
        <v>16</v>
      </c>
      <c r="AF63" s="146"/>
      <c r="AG63" s="157">
        <f t="shared" si="43"/>
        <v>40</v>
      </c>
      <c r="AH63" s="338">
        <v>30</v>
      </c>
      <c r="AI63" s="440"/>
      <c r="AJ63" s="441"/>
      <c r="AK63" s="445"/>
      <c r="AL63" s="443"/>
      <c r="AM63" s="155"/>
      <c r="AN63" s="379"/>
      <c r="AO63" s="400">
        <v>4</v>
      </c>
      <c r="AP63" s="156"/>
      <c r="AR63" s="1">
        <f t="shared" si="47"/>
        <v>17</v>
      </c>
      <c r="AS63" s="1">
        <f t="shared" si="47"/>
        <v>21</v>
      </c>
      <c r="AT63" s="1">
        <f t="shared" si="47"/>
        <v>16</v>
      </c>
      <c r="AU63" s="1">
        <f t="shared" si="47"/>
        <v>18</v>
      </c>
      <c r="AV63" s="1">
        <f t="shared" si="47"/>
        <v>15</v>
      </c>
      <c r="AW63" s="1">
        <f t="shared" si="47"/>
        <v>17</v>
      </c>
      <c r="AX63" s="1">
        <f t="shared" si="47"/>
        <v>23</v>
      </c>
      <c r="AY63" s="1">
        <f t="shared" si="47"/>
        <v>0</v>
      </c>
      <c r="AZ63" s="1">
        <f t="shared" si="47"/>
        <v>1.5</v>
      </c>
      <c r="BA63" s="1">
        <f t="shared" si="47"/>
        <v>54</v>
      </c>
      <c r="BD63" s="26">
        <f t="shared" si="12"/>
        <v>0</v>
      </c>
      <c r="BE63" s="26">
        <f t="shared" si="13"/>
        <v>0</v>
      </c>
      <c r="BF63" s="26">
        <f t="shared" si="14"/>
        <v>0</v>
      </c>
      <c r="BG63" s="26">
        <f t="shared" si="15"/>
        <v>0</v>
      </c>
      <c r="BH63" s="26">
        <f t="shared" si="16"/>
        <v>0</v>
      </c>
      <c r="BI63" s="26">
        <f t="shared" si="17"/>
        <v>0</v>
      </c>
      <c r="BJ63" s="26">
        <f t="shared" si="18"/>
        <v>4</v>
      </c>
    </row>
    <row r="64" spans="1:62" s="1" customFormat="1" ht="15">
      <c r="A64" s="446" t="str">
        <f t="shared" si="44"/>
        <v/>
      </c>
      <c r="B64" s="446" t="str">
        <f t="shared" si="42"/>
        <v/>
      </c>
      <c r="C64" s="446" t="str">
        <f t="shared" si="42"/>
        <v/>
      </c>
      <c r="D64" s="446" t="str">
        <f t="shared" si="42"/>
        <v/>
      </c>
      <c r="E64" s="446" t="str">
        <f t="shared" si="42"/>
        <v/>
      </c>
      <c r="F64" s="446" t="str">
        <f t="shared" si="42"/>
        <v/>
      </c>
      <c r="G64" s="446">
        <f t="shared" si="42"/>
        <v>1</v>
      </c>
      <c r="H64" s="1" t="str">
        <f t="shared" si="42"/>
        <v/>
      </c>
      <c r="I64" s="1" t="str">
        <f t="shared" si="42"/>
        <v/>
      </c>
      <c r="J64" s="24"/>
      <c r="K64" s="24"/>
      <c r="L64" s="24"/>
      <c r="M64" s="5"/>
      <c r="P64" s="11">
        <f t="shared" si="27"/>
        <v>48.888888888888886</v>
      </c>
      <c r="R64" s="110" t="s">
        <v>177</v>
      </c>
      <c r="S64" s="245" t="s">
        <v>71</v>
      </c>
      <c r="T64" s="232"/>
      <c r="U64" s="264">
        <v>8</v>
      </c>
      <c r="V64" s="82"/>
      <c r="W64" s="57"/>
      <c r="X64" s="104">
        <v>2.5</v>
      </c>
      <c r="Y64" s="85">
        <f t="shared" si="48"/>
        <v>3.75</v>
      </c>
      <c r="Z64" s="135">
        <f t="shared" si="29"/>
        <v>135</v>
      </c>
      <c r="AA64" s="136"/>
      <c r="AB64" s="131">
        <f t="shared" si="9"/>
        <v>135</v>
      </c>
      <c r="AC64" s="157">
        <f t="shared" si="45"/>
        <v>69</v>
      </c>
      <c r="AD64" s="140">
        <f t="shared" si="46"/>
        <v>29</v>
      </c>
      <c r="AE64" s="179">
        <v>40</v>
      </c>
      <c r="AF64" s="142">
        <v>0</v>
      </c>
      <c r="AG64" s="157">
        <f t="shared" si="43"/>
        <v>66</v>
      </c>
      <c r="AH64" s="337"/>
      <c r="AI64" s="440"/>
      <c r="AJ64" s="441"/>
      <c r="AK64" s="445"/>
      <c r="AL64" s="443"/>
      <c r="AM64" s="155"/>
      <c r="AN64" s="379"/>
      <c r="AO64" s="400">
        <v>3</v>
      </c>
      <c r="AP64" s="156"/>
      <c r="AR64" s="1">
        <f t="shared" si="47"/>
        <v>17</v>
      </c>
      <c r="AS64" s="1">
        <f t="shared" si="47"/>
        <v>21</v>
      </c>
      <c r="AT64" s="1">
        <f t="shared" si="47"/>
        <v>16</v>
      </c>
      <c r="AU64" s="1">
        <f t="shared" si="47"/>
        <v>18</v>
      </c>
      <c r="AV64" s="1">
        <f t="shared" si="47"/>
        <v>15</v>
      </c>
      <c r="AW64" s="1">
        <f t="shared" si="47"/>
        <v>17</v>
      </c>
      <c r="AX64" s="1">
        <f t="shared" si="47"/>
        <v>23</v>
      </c>
      <c r="AY64" s="1">
        <f t="shared" si="47"/>
        <v>0</v>
      </c>
      <c r="AZ64" s="1">
        <f t="shared" si="47"/>
        <v>1.5</v>
      </c>
      <c r="BA64" s="1">
        <f t="shared" si="47"/>
        <v>54</v>
      </c>
      <c r="BD64" s="26">
        <f t="shared" si="12"/>
        <v>0</v>
      </c>
      <c r="BE64" s="26">
        <f t="shared" si="13"/>
        <v>0</v>
      </c>
      <c r="BF64" s="26">
        <f t="shared" si="14"/>
        <v>0</v>
      </c>
      <c r="BG64" s="26">
        <f t="shared" si="15"/>
        <v>0</v>
      </c>
      <c r="BH64" s="26">
        <f t="shared" si="16"/>
        <v>0</v>
      </c>
      <c r="BI64" s="26">
        <f t="shared" si="17"/>
        <v>0</v>
      </c>
      <c r="BJ64" s="26">
        <f t="shared" si="18"/>
        <v>3</v>
      </c>
    </row>
    <row r="65" spans="1:62" s="1" customFormat="1" ht="17.25" customHeight="1">
      <c r="A65" s="446" t="str">
        <f t="shared" si="44"/>
        <v/>
      </c>
      <c r="B65" s="446" t="str">
        <f t="shared" si="42"/>
        <v/>
      </c>
      <c r="C65" s="446" t="str">
        <f t="shared" si="42"/>
        <v/>
      </c>
      <c r="D65" s="446" t="str">
        <f t="shared" si="42"/>
        <v/>
      </c>
      <c r="E65" s="446" t="str">
        <f t="shared" si="42"/>
        <v/>
      </c>
      <c r="F65" s="446" t="str">
        <f t="shared" si="42"/>
        <v/>
      </c>
      <c r="G65" s="446">
        <f t="shared" si="42"/>
        <v>1</v>
      </c>
      <c r="H65" s="1" t="str">
        <f t="shared" si="42"/>
        <v/>
      </c>
      <c r="I65" s="1" t="str">
        <f t="shared" si="42"/>
        <v/>
      </c>
      <c r="J65" s="24"/>
      <c r="K65" s="24"/>
      <c r="L65" s="24"/>
      <c r="M65" s="5"/>
      <c r="P65" s="11">
        <f t="shared" si="27"/>
        <v>46.75925925925926</v>
      </c>
      <c r="R65" s="110" t="s">
        <v>178</v>
      </c>
      <c r="S65" s="245" t="s">
        <v>129</v>
      </c>
      <c r="T65" s="233">
        <v>8</v>
      </c>
      <c r="U65" s="264"/>
      <c r="V65" s="282"/>
      <c r="W65" s="105"/>
      <c r="X65" s="104">
        <v>4</v>
      </c>
      <c r="Y65" s="106">
        <f t="shared" si="48"/>
        <v>6</v>
      </c>
      <c r="Z65" s="135">
        <f t="shared" si="29"/>
        <v>216</v>
      </c>
      <c r="AA65" s="147"/>
      <c r="AB65" s="131">
        <f t="shared" si="9"/>
        <v>216</v>
      </c>
      <c r="AC65" s="157">
        <f t="shared" si="45"/>
        <v>115</v>
      </c>
      <c r="AD65" s="140">
        <f t="shared" si="46"/>
        <v>101</v>
      </c>
      <c r="AE65" s="179">
        <v>14</v>
      </c>
      <c r="AF65" s="142"/>
      <c r="AG65" s="320">
        <f t="shared" si="43"/>
        <v>101</v>
      </c>
      <c r="AH65" s="339"/>
      <c r="AI65" s="440"/>
      <c r="AJ65" s="441"/>
      <c r="AK65" s="445"/>
      <c r="AL65" s="443"/>
      <c r="AM65" s="155"/>
      <c r="AN65" s="379"/>
      <c r="AO65" s="400">
        <v>5</v>
      </c>
      <c r="AP65" s="156"/>
      <c r="AR65" s="1">
        <f t="shared" si="47"/>
        <v>17</v>
      </c>
      <c r="AS65" s="1">
        <f t="shared" si="47"/>
        <v>21</v>
      </c>
      <c r="AT65" s="1">
        <f t="shared" si="47"/>
        <v>16</v>
      </c>
      <c r="AU65" s="1">
        <f t="shared" si="47"/>
        <v>18</v>
      </c>
      <c r="AV65" s="1">
        <f t="shared" si="47"/>
        <v>15</v>
      </c>
      <c r="AW65" s="1">
        <f t="shared" si="47"/>
        <v>17</v>
      </c>
      <c r="AX65" s="1">
        <f t="shared" si="47"/>
        <v>23</v>
      </c>
      <c r="AY65" s="1">
        <f t="shared" si="47"/>
        <v>0</v>
      </c>
      <c r="AZ65" s="1">
        <f t="shared" si="47"/>
        <v>1.5</v>
      </c>
      <c r="BA65" s="1">
        <f t="shared" si="47"/>
        <v>54</v>
      </c>
      <c r="BD65" s="26">
        <f t="shared" si="12"/>
        <v>0</v>
      </c>
      <c r="BE65" s="26">
        <f t="shared" si="13"/>
        <v>0</v>
      </c>
      <c r="BF65" s="26">
        <f t="shared" si="14"/>
        <v>0</v>
      </c>
      <c r="BG65" s="26">
        <f t="shared" si="15"/>
        <v>0</v>
      </c>
      <c r="BH65" s="26">
        <f t="shared" si="16"/>
        <v>0</v>
      </c>
      <c r="BI65" s="26">
        <f t="shared" si="17"/>
        <v>0</v>
      </c>
      <c r="BJ65" s="26">
        <f t="shared" si="18"/>
        <v>5</v>
      </c>
    </row>
    <row r="66" spans="1:62" s="1" customFormat="1" ht="15">
      <c r="A66" s="446" t="str">
        <f t="shared" si="44"/>
        <v/>
      </c>
      <c r="B66" s="446" t="str">
        <f t="shared" si="42"/>
        <v/>
      </c>
      <c r="C66" s="446" t="str">
        <f t="shared" si="42"/>
        <v/>
      </c>
      <c r="D66" s="446" t="str">
        <f t="shared" si="42"/>
        <v/>
      </c>
      <c r="E66" s="446" t="str">
        <f t="shared" si="42"/>
        <v/>
      </c>
      <c r="F66" s="446" t="str">
        <f t="shared" si="42"/>
        <v/>
      </c>
      <c r="G66" s="446">
        <f t="shared" si="42"/>
        <v>1</v>
      </c>
      <c r="H66" s="1" t="str">
        <f t="shared" si="42"/>
        <v/>
      </c>
      <c r="I66" s="1" t="str">
        <f t="shared" si="42"/>
        <v/>
      </c>
      <c r="J66" s="24"/>
      <c r="K66" s="24"/>
      <c r="L66" s="24"/>
      <c r="M66" s="5"/>
      <c r="P66" s="11">
        <f t="shared" si="27"/>
        <v>51.322751322751323</v>
      </c>
      <c r="R66" s="110" t="s">
        <v>179</v>
      </c>
      <c r="S66" s="245" t="s">
        <v>69</v>
      </c>
      <c r="T66" s="232">
        <v>8</v>
      </c>
      <c r="U66" s="262"/>
      <c r="V66" s="82"/>
      <c r="W66" s="57"/>
      <c r="X66" s="104">
        <v>3.5</v>
      </c>
      <c r="Y66" s="85">
        <f t="shared" si="48"/>
        <v>5.25</v>
      </c>
      <c r="Z66" s="135">
        <f t="shared" si="29"/>
        <v>189</v>
      </c>
      <c r="AA66" s="136"/>
      <c r="AB66" s="131">
        <f t="shared" si="9"/>
        <v>189</v>
      </c>
      <c r="AC66" s="157">
        <f t="shared" si="45"/>
        <v>92</v>
      </c>
      <c r="AD66" s="140">
        <f t="shared" si="46"/>
        <v>62</v>
      </c>
      <c r="AE66" s="179">
        <v>30</v>
      </c>
      <c r="AF66" s="142">
        <v>0</v>
      </c>
      <c r="AG66" s="157">
        <f t="shared" si="43"/>
        <v>97</v>
      </c>
      <c r="AH66" s="337"/>
      <c r="AI66" s="440"/>
      <c r="AJ66" s="441"/>
      <c r="AK66" s="445"/>
      <c r="AL66" s="443"/>
      <c r="AM66" s="155"/>
      <c r="AN66" s="379"/>
      <c r="AO66" s="400">
        <v>4</v>
      </c>
      <c r="AP66" s="156"/>
      <c r="AR66" s="1">
        <f t="shared" si="47"/>
        <v>17</v>
      </c>
      <c r="AS66" s="1">
        <f t="shared" si="47"/>
        <v>21</v>
      </c>
      <c r="AT66" s="1">
        <f t="shared" si="47"/>
        <v>16</v>
      </c>
      <c r="AU66" s="1">
        <f t="shared" si="47"/>
        <v>18</v>
      </c>
      <c r="AV66" s="1">
        <f t="shared" si="47"/>
        <v>15</v>
      </c>
      <c r="AW66" s="1">
        <f t="shared" si="47"/>
        <v>17</v>
      </c>
      <c r="AX66" s="1">
        <f t="shared" si="47"/>
        <v>23</v>
      </c>
      <c r="AY66" s="1">
        <f t="shared" si="47"/>
        <v>0</v>
      </c>
      <c r="AZ66" s="1">
        <f t="shared" si="47"/>
        <v>1.5</v>
      </c>
      <c r="BA66" s="1">
        <f t="shared" si="47"/>
        <v>54</v>
      </c>
      <c r="BD66" s="26">
        <f t="shared" si="12"/>
        <v>0</v>
      </c>
      <c r="BE66" s="26">
        <f t="shared" si="13"/>
        <v>0</v>
      </c>
      <c r="BF66" s="26">
        <f t="shared" si="14"/>
        <v>0</v>
      </c>
      <c r="BG66" s="26">
        <f t="shared" si="15"/>
        <v>0</v>
      </c>
      <c r="BH66" s="26">
        <f t="shared" si="16"/>
        <v>0</v>
      </c>
      <c r="BI66" s="26">
        <f t="shared" si="17"/>
        <v>0</v>
      </c>
      <c r="BJ66" s="26">
        <f t="shared" si="18"/>
        <v>4</v>
      </c>
    </row>
    <row r="67" spans="1:62" s="1" customFormat="1" ht="15.75" customHeight="1">
      <c r="A67" s="446" t="str">
        <f t="shared" si="44"/>
        <v/>
      </c>
      <c r="B67" s="446" t="str">
        <f t="shared" si="42"/>
        <v/>
      </c>
      <c r="C67" s="446" t="str">
        <f t="shared" si="42"/>
        <v/>
      </c>
      <c r="D67" s="446" t="str">
        <f t="shared" si="42"/>
        <v/>
      </c>
      <c r="E67" s="446">
        <f t="shared" si="42"/>
        <v>1</v>
      </c>
      <c r="F67" s="446" t="str">
        <f t="shared" si="42"/>
        <v/>
      </c>
      <c r="G67" s="446" t="str">
        <f t="shared" si="42"/>
        <v/>
      </c>
      <c r="H67" s="1" t="str">
        <f t="shared" si="42"/>
        <v/>
      </c>
      <c r="I67" s="1" t="str">
        <f t="shared" si="42"/>
        <v/>
      </c>
      <c r="J67" s="24"/>
      <c r="K67" s="24"/>
      <c r="L67" s="24"/>
      <c r="M67" s="5"/>
      <c r="P67" s="11">
        <f t="shared" si="27"/>
        <v>44.444444444444443</v>
      </c>
      <c r="R67" s="110" t="s">
        <v>180</v>
      </c>
      <c r="S67" s="245" t="s">
        <v>130</v>
      </c>
      <c r="T67" s="234"/>
      <c r="U67" s="265">
        <v>5</v>
      </c>
      <c r="V67" s="98"/>
      <c r="W67" s="108"/>
      <c r="X67" s="104">
        <v>2</v>
      </c>
      <c r="Y67" s="109">
        <f t="shared" si="48"/>
        <v>3</v>
      </c>
      <c r="Z67" s="135">
        <f t="shared" si="29"/>
        <v>108</v>
      </c>
      <c r="AA67" s="148"/>
      <c r="AB67" s="131">
        <f t="shared" si="9"/>
        <v>108</v>
      </c>
      <c r="AC67" s="157">
        <f t="shared" si="45"/>
        <v>60</v>
      </c>
      <c r="AD67" s="140">
        <f t="shared" si="46"/>
        <v>30</v>
      </c>
      <c r="AE67" s="148">
        <v>30</v>
      </c>
      <c r="AF67" s="142"/>
      <c r="AG67" s="321">
        <f t="shared" si="43"/>
        <v>48</v>
      </c>
      <c r="AH67" s="340"/>
      <c r="AI67" s="440"/>
      <c r="AJ67" s="441"/>
      <c r="AK67" s="442"/>
      <c r="AL67" s="443"/>
      <c r="AM67" s="155">
        <v>4</v>
      </c>
      <c r="AN67" s="379"/>
      <c r="AO67" s="400"/>
      <c r="AP67" s="156"/>
      <c r="AR67" s="1">
        <f t="shared" si="47"/>
        <v>17</v>
      </c>
      <c r="AS67" s="1">
        <f t="shared" si="47"/>
        <v>21</v>
      </c>
      <c r="AT67" s="1">
        <f t="shared" si="47"/>
        <v>16</v>
      </c>
      <c r="AU67" s="1">
        <f t="shared" si="47"/>
        <v>18</v>
      </c>
      <c r="AV67" s="1">
        <f t="shared" si="47"/>
        <v>15</v>
      </c>
      <c r="AW67" s="1">
        <f t="shared" si="47"/>
        <v>17</v>
      </c>
      <c r="AX67" s="1">
        <f t="shared" si="47"/>
        <v>23</v>
      </c>
      <c r="AY67" s="1">
        <f t="shared" si="47"/>
        <v>0</v>
      </c>
      <c r="AZ67" s="1">
        <f t="shared" si="47"/>
        <v>1.5</v>
      </c>
      <c r="BA67" s="1">
        <f t="shared" si="47"/>
        <v>54</v>
      </c>
      <c r="BD67" s="26">
        <f t="shared" si="12"/>
        <v>0</v>
      </c>
      <c r="BE67" s="26">
        <f t="shared" si="13"/>
        <v>0</v>
      </c>
      <c r="BF67" s="26">
        <f t="shared" si="14"/>
        <v>0</v>
      </c>
      <c r="BG67" s="26">
        <f t="shared" si="15"/>
        <v>0</v>
      </c>
      <c r="BH67" s="26">
        <f t="shared" si="16"/>
        <v>4</v>
      </c>
      <c r="BI67" s="26">
        <f t="shared" si="17"/>
        <v>0</v>
      </c>
      <c r="BJ67" s="26">
        <f t="shared" si="18"/>
        <v>0</v>
      </c>
    </row>
    <row r="68" spans="1:62" s="1" customFormat="1" ht="15">
      <c r="A68" s="446" t="str">
        <f t="shared" si="44"/>
        <v/>
      </c>
      <c r="B68" s="446" t="str">
        <f t="shared" si="42"/>
        <v/>
      </c>
      <c r="C68" s="446" t="str">
        <f t="shared" si="42"/>
        <v/>
      </c>
      <c r="D68" s="446" t="str">
        <f t="shared" si="42"/>
        <v/>
      </c>
      <c r="E68" s="446" t="str">
        <f t="shared" si="42"/>
        <v/>
      </c>
      <c r="F68" s="446" t="str">
        <f t="shared" si="42"/>
        <v/>
      </c>
      <c r="G68" s="446">
        <f t="shared" si="42"/>
        <v>1</v>
      </c>
      <c r="H68" s="1" t="str">
        <f t="shared" si="42"/>
        <v/>
      </c>
      <c r="I68" s="1" t="str">
        <f t="shared" si="42"/>
        <v/>
      </c>
      <c r="J68" s="24"/>
      <c r="K68" s="24"/>
      <c r="L68" s="24"/>
      <c r="M68" s="5"/>
      <c r="P68" s="11">
        <f t="shared" si="27"/>
        <v>48.888888888888886</v>
      </c>
      <c r="R68" s="110" t="s">
        <v>181</v>
      </c>
      <c r="S68" s="245" t="s">
        <v>187</v>
      </c>
      <c r="T68" s="232"/>
      <c r="U68" s="262">
        <v>8</v>
      </c>
      <c r="V68" s="82"/>
      <c r="W68" s="57"/>
      <c r="X68" s="104">
        <v>2.5</v>
      </c>
      <c r="Y68" s="85">
        <f t="shared" si="48"/>
        <v>3.75</v>
      </c>
      <c r="Z68" s="135">
        <f t="shared" si="29"/>
        <v>135</v>
      </c>
      <c r="AA68" s="136"/>
      <c r="AB68" s="131">
        <f t="shared" si="9"/>
        <v>135</v>
      </c>
      <c r="AC68" s="157">
        <f t="shared" si="45"/>
        <v>69</v>
      </c>
      <c r="AD68" s="140">
        <f t="shared" si="46"/>
        <v>39</v>
      </c>
      <c r="AE68" s="179">
        <v>30</v>
      </c>
      <c r="AF68" s="142"/>
      <c r="AG68" s="157">
        <f t="shared" si="43"/>
        <v>66</v>
      </c>
      <c r="AH68" s="337"/>
      <c r="AI68" s="440"/>
      <c r="AJ68" s="441"/>
      <c r="AK68" s="445"/>
      <c r="AL68" s="443"/>
      <c r="AM68" s="155"/>
      <c r="AN68" s="379"/>
      <c r="AO68" s="400">
        <v>3</v>
      </c>
      <c r="AP68" s="156"/>
      <c r="AR68" s="1">
        <f t="shared" si="47"/>
        <v>17</v>
      </c>
      <c r="AS68" s="1">
        <f t="shared" si="47"/>
        <v>21</v>
      </c>
      <c r="AT68" s="1">
        <f t="shared" si="47"/>
        <v>16</v>
      </c>
      <c r="AU68" s="1">
        <f t="shared" si="47"/>
        <v>18</v>
      </c>
      <c r="AV68" s="1">
        <f t="shared" si="47"/>
        <v>15</v>
      </c>
      <c r="AW68" s="1">
        <f t="shared" si="47"/>
        <v>17</v>
      </c>
      <c r="AX68" s="1">
        <f t="shared" si="47"/>
        <v>23</v>
      </c>
      <c r="AY68" s="1">
        <f t="shared" si="47"/>
        <v>0</v>
      </c>
      <c r="AZ68" s="1">
        <f t="shared" si="47"/>
        <v>1.5</v>
      </c>
      <c r="BA68" s="1">
        <f t="shared" si="47"/>
        <v>54</v>
      </c>
      <c r="BD68" s="26">
        <f t="shared" si="12"/>
        <v>0</v>
      </c>
      <c r="BE68" s="26">
        <f t="shared" si="13"/>
        <v>0</v>
      </c>
      <c r="BF68" s="26">
        <f t="shared" si="14"/>
        <v>0</v>
      </c>
      <c r="BG68" s="26">
        <f t="shared" si="15"/>
        <v>0</v>
      </c>
      <c r="BH68" s="26">
        <f t="shared" si="16"/>
        <v>0</v>
      </c>
      <c r="BI68" s="26">
        <f t="shared" si="17"/>
        <v>0</v>
      </c>
      <c r="BJ68" s="26">
        <f t="shared" si="18"/>
        <v>3</v>
      </c>
    </row>
    <row r="69" spans="1:62" s="1" customFormat="1" ht="24">
      <c r="A69" s="446" t="str">
        <f t="shared" si="44"/>
        <v/>
      </c>
      <c r="B69" s="446" t="str">
        <f t="shared" si="42"/>
        <v/>
      </c>
      <c r="C69" s="446" t="str">
        <f t="shared" si="42"/>
        <v/>
      </c>
      <c r="D69" s="446" t="str">
        <f t="shared" si="42"/>
        <v/>
      </c>
      <c r="E69" s="446" t="str">
        <f t="shared" si="42"/>
        <v/>
      </c>
      <c r="F69" s="446" t="str">
        <f t="shared" si="42"/>
        <v/>
      </c>
      <c r="G69" s="446">
        <f t="shared" si="42"/>
        <v>1</v>
      </c>
      <c r="H69" s="1" t="str">
        <f t="shared" si="42"/>
        <v/>
      </c>
      <c r="I69" s="1" t="str">
        <f t="shared" si="42"/>
        <v/>
      </c>
      <c r="J69" s="24"/>
      <c r="K69" s="24"/>
      <c r="L69" s="24"/>
      <c r="M69" s="5"/>
      <c r="P69" s="11">
        <f t="shared" si="27"/>
        <v>48.888888888888886</v>
      </c>
      <c r="R69" s="110" t="s">
        <v>182</v>
      </c>
      <c r="S69" s="245" t="s">
        <v>18</v>
      </c>
      <c r="T69" s="235">
        <v>8</v>
      </c>
      <c r="U69" s="262"/>
      <c r="V69" s="82"/>
      <c r="W69" s="57"/>
      <c r="X69" s="104">
        <v>2.5</v>
      </c>
      <c r="Y69" s="85">
        <f>X69*AZ69</f>
        <v>3.75</v>
      </c>
      <c r="Z69" s="135">
        <f t="shared" si="29"/>
        <v>135</v>
      </c>
      <c r="AA69" s="136"/>
      <c r="AB69" s="131">
        <f t="shared" si="9"/>
        <v>135</v>
      </c>
      <c r="AC69" s="157">
        <f t="shared" si="45"/>
        <v>69</v>
      </c>
      <c r="AD69" s="140">
        <f t="shared" si="46"/>
        <v>49</v>
      </c>
      <c r="AE69" s="136">
        <v>0</v>
      </c>
      <c r="AF69" s="137">
        <v>20</v>
      </c>
      <c r="AG69" s="157">
        <f t="shared" si="43"/>
        <v>66</v>
      </c>
      <c r="AH69" s="341"/>
      <c r="AI69" s="440"/>
      <c r="AJ69" s="441"/>
      <c r="AK69" s="445"/>
      <c r="AL69" s="443"/>
      <c r="AM69" s="155"/>
      <c r="AN69" s="379"/>
      <c r="AO69" s="400">
        <v>3</v>
      </c>
      <c r="AP69" s="156"/>
      <c r="AR69" s="1">
        <f t="shared" si="47"/>
        <v>17</v>
      </c>
      <c r="AS69" s="1">
        <f t="shared" si="47"/>
        <v>21</v>
      </c>
      <c r="AT69" s="1">
        <f t="shared" si="47"/>
        <v>16</v>
      </c>
      <c r="AU69" s="1">
        <f t="shared" si="47"/>
        <v>18</v>
      </c>
      <c r="AV69" s="1">
        <f t="shared" si="47"/>
        <v>15</v>
      </c>
      <c r="AW69" s="1">
        <f t="shared" si="47"/>
        <v>17</v>
      </c>
      <c r="AX69" s="1">
        <f t="shared" si="47"/>
        <v>23</v>
      </c>
      <c r="AY69" s="1">
        <f t="shared" si="47"/>
        <v>0</v>
      </c>
      <c r="AZ69" s="1">
        <f t="shared" si="47"/>
        <v>1.5</v>
      </c>
      <c r="BA69" s="1">
        <f t="shared" si="47"/>
        <v>54</v>
      </c>
      <c r="BD69" s="26">
        <f t="shared" si="12"/>
        <v>0</v>
      </c>
      <c r="BE69" s="26">
        <f t="shared" si="13"/>
        <v>0</v>
      </c>
      <c r="BF69" s="26">
        <f t="shared" si="14"/>
        <v>0</v>
      </c>
      <c r="BG69" s="26">
        <f t="shared" si="15"/>
        <v>0</v>
      </c>
      <c r="BH69" s="26">
        <f t="shared" si="16"/>
        <v>0</v>
      </c>
      <c r="BI69" s="26">
        <f t="shared" si="17"/>
        <v>0</v>
      </c>
      <c r="BJ69" s="26">
        <f t="shared" si="18"/>
        <v>3</v>
      </c>
    </row>
    <row r="70" spans="1:62" s="1" customFormat="1" ht="15">
      <c r="A70" s="446" t="str">
        <f t="shared" si="44"/>
        <v/>
      </c>
      <c r="B70" s="446" t="str">
        <f t="shared" si="42"/>
        <v/>
      </c>
      <c r="C70" s="446">
        <f t="shared" si="42"/>
        <v>1</v>
      </c>
      <c r="D70" s="446" t="str">
        <f t="shared" si="42"/>
        <v/>
      </c>
      <c r="E70" s="446" t="str">
        <f t="shared" si="42"/>
        <v/>
      </c>
      <c r="F70" s="446" t="str">
        <f t="shared" si="42"/>
        <v/>
      </c>
      <c r="G70" s="446" t="str">
        <f t="shared" si="42"/>
        <v/>
      </c>
      <c r="H70" s="1" t="str">
        <f t="shared" si="42"/>
        <v/>
      </c>
      <c r="I70" s="1" t="str">
        <f t="shared" si="42"/>
        <v/>
      </c>
      <c r="J70" s="23"/>
      <c r="K70" s="23"/>
      <c r="L70" s="23"/>
      <c r="M70" s="5"/>
      <c r="P70" s="11">
        <f>(AG70+AH70)/AB70*100</f>
        <v>40.74074074074074</v>
      </c>
      <c r="Q70" s="6"/>
      <c r="R70" s="110" t="s">
        <v>183</v>
      </c>
      <c r="S70" s="249" t="s">
        <v>57</v>
      </c>
      <c r="T70" s="236"/>
      <c r="U70" s="262">
        <v>3</v>
      </c>
      <c r="V70" s="82"/>
      <c r="W70" s="57"/>
      <c r="X70" s="63">
        <v>1</v>
      </c>
      <c r="Y70" s="85">
        <f>X70*AZ70</f>
        <v>1.5</v>
      </c>
      <c r="Z70" s="135">
        <f>X70*BA70</f>
        <v>54</v>
      </c>
      <c r="AA70" s="136"/>
      <c r="AB70" s="131">
        <f>Z70-AA70</f>
        <v>54</v>
      </c>
      <c r="AC70" s="157">
        <f t="shared" si="45"/>
        <v>32</v>
      </c>
      <c r="AD70" s="140">
        <f t="shared" si="46"/>
        <v>16</v>
      </c>
      <c r="AE70" s="136">
        <v>0</v>
      </c>
      <c r="AF70" s="137">
        <v>16</v>
      </c>
      <c r="AG70" s="157">
        <f>IF(AB70-AC70-AH70=0," ",AB70-AC70-AH70)</f>
        <v>22</v>
      </c>
      <c r="AH70" s="341"/>
      <c r="AI70" s="440"/>
      <c r="AJ70" s="441"/>
      <c r="AK70" s="445">
        <v>2</v>
      </c>
      <c r="AL70" s="443"/>
      <c r="AM70" s="155"/>
      <c r="AN70" s="379"/>
      <c r="AO70" s="400"/>
      <c r="AP70" s="156"/>
      <c r="AQ70" s="6"/>
      <c r="AR70" s="1">
        <f t="shared" si="47"/>
        <v>17</v>
      </c>
      <c r="AS70" s="1">
        <f t="shared" si="47"/>
        <v>21</v>
      </c>
      <c r="AT70" s="1">
        <f t="shared" si="47"/>
        <v>16</v>
      </c>
      <c r="AU70" s="1">
        <f t="shared" si="47"/>
        <v>18</v>
      </c>
      <c r="AV70" s="1">
        <f t="shared" si="47"/>
        <v>15</v>
      </c>
      <c r="AW70" s="1">
        <f t="shared" si="47"/>
        <v>17</v>
      </c>
      <c r="AX70" s="1">
        <f t="shared" si="47"/>
        <v>23</v>
      </c>
      <c r="AY70" s="1">
        <f t="shared" si="47"/>
        <v>0</v>
      </c>
      <c r="AZ70" s="1">
        <f t="shared" si="47"/>
        <v>1.5</v>
      </c>
      <c r="BA70" s="1">
        <f t="shared" si="47"/>
        <v>54</v>
      </c>
      <c r="BD70" s="26">
        <f t="shared" si="12"/>
        <v>0</v>
      </c>
      <c r="BE70" s="26">
        <f t="shared" si="13"/>
        <v>0</v>
      </c>
      <c r="BF70" s="26">
        <f t="shared" si="14"/>
        <v>2</v>
      </c>
      <c r="BG70" s="26">
        <f t="shared" si="15"/>
        <v>0</v>
      </c>
      <c r="BH70" s="26">
        <f t="shared" si="16"/>
        <v>0</v>
      </c>
      <c r="BI70" s="26">
        <f t="shared" si="17"/>
        <v>0</v>
      </c>
      <c r="BJ70" s="26">
        <f t="shared" si="18"/>
        <v>0</v>
      </c>
    </row>
    <row r="71" spans="1:62" s="1" customFormat="1" ht="15">
      <c r="A71" s="446" t="str">
        <f t="shared" si="44"/>
        <v/>
      </c>
      <c r="B71" s="446" t="str">
        <f t="shared" si="42"/>
        <v/>
      </c>
      <c r="C71" s="446" t="str">
        <f t="shared" si="42"/>
        <v/>
      </c>
      <c r="D71" s="446" t="str">
        <f t="shared" si="42"/>
        <v/>
      </c>
      <c r="E71" s="446">
        <f t="shared" si="42"/>
        <v>1</v>
      </c>
      <c r="F71" s="446" t="str">
        <f t="shared" si="42"/>
        <v/>
      </c>
      <c r="G71" s="446" t="str">
        <f t="shared" si="42"/>
        <v/>
      </c>
      <c r="H71" s="1" t="str">
        <f t="shared" si="42"/>
        <v/>
      </c>
      <c r="I71" s="1" t="str">
        <f t="shared" si="42"/>
        <v/>
      </c>
      <c r="J71" s="23"/>
      <c r="K71" s="23"/>
      <c r="L71" s="23"/>
      <c r="M71" s="5"/>
      <c r="P71" s="11">
        <f>(AG71+AH71)/AB71*100</f>
        <v>44.444444444444443</v>
      </c>
      <c r="Q71" s="6"/>
      <c r="R71" s="110" t="s">
        <v>184</v>
      </c>
      <c r="S71" s="249" t="s">
        <v>250</v>
      </c>
      <c r="T71" s="236">
        <v>6</v>
      </c>
      <c r="U71" s="262"/>
      <c r="V71" s="82"/>
      <c r="W71" s="57"/>
      <c r="X71" s="63">
        <v>2</v>
      </c>
      <c r="Y71" s="85">
        <f>X71*AZ71</f>
        <v>3</v>
      </c>
      <c r="Z71" s="135">
        <f>X71*BA71</f>
        <v>108</v>
      </c>
      <c r="AA71" s="136"/>
      <c r="AB71" s="131">
        <f>Z71-AA71</f>
        <v>108</v>
      </c>
      <c r="AC71" s="157">
        <f t="shared" si="45"/>
        <v>60</v>
      </c>
      <c r="AD71" s="140">
        <f t="shared" si="46"/>
        <v>52</v>
      </c>
      <c r="AE71" s="179">
        <v>4</v>
      </c>
      <c r="AF71" s="142">
        <v>4</v>
      </c>
      <c r="AG71" s="157">
        <f>IF(AB71-AC71-AH71=0," ",AB71-AC71-AH71)</f>
        <v>48</v>
      </c>
      <c r="AH71" s="341"/>
      <c r="AI71" s="440"/>
      <c r="AJ71" s="441"/>
      <c r="AK71" s="445"/>
      <c r="AL71" s="443"/>
      <c r="AM71" s="155">
        <v>4</v>
      </c>
      <c r="AN71" s="379"/>
      <c r="AO71" s="400"/>
      <c r="AP71" s="156"/>
      <c r="AQ71" s="6"/>
      <c r="AR71" s="1">
        <f t="shared" si="47"/>
        <v>17</v>
      </c>
      <c r="AS71" s="1">
        <f t="shared" si="47"/>
        <v>21</v>
      </c>
      <c r="AT71" s="1">
        <f t="shared" si="47"/>
        <v>16</v>
      </c>
      <c r="AU71" s="1">
        <f t="shared" si="47"/>
        <v>18</v>
      </c>
      <c r="AV71" s="1">
        <f t="shared" si="47"/>
        <v>15</v>
      </c>
      <c r="AW71" s="1">
        <f t="shared" si="47"/>
        <v>17</v>
      </c>
      <c r="AX71" s="1">
        <f t="shared" si="47"/>
        <v>23</v>
      </c>
      <c r="AY71" s="1">
        <f t="shared" si="47"/>
        <v>0</v>
      </c>
      <c r="AZ71" s="1">
        <f t="shared" si="47"/>
        <v>1.5</v>
      </c>
      <c r="BA71" s="1">
        <f t="shared" si="47"/>
        <v>54</v>
      </c>
      <c r="BD71" s="26">
        <f t="shared" si="12"/>
        <v>0</v>
      </c>
      <c r="BE71" s="26">
        <f t="shared" si="13"/>
        <v>0</v>
      </c>
      <c r="BF71" s="26">
        <f t="shared" si="14"/>
        <v>0</v>
      </c>
      <c r="BG71" s="26">
        <f t="shared" si="15"/>
        <v>0</v>
      </c>
      <c r="BH71" s="26">
        <f t="shared" si="16"/>
        <v>4</v>
      </c>
      <c r="BI71" s="26">
        <f t="shared" si="17"/>
        <v>0</v>
      </c>
      <c r="BJ71" s="26">
        <f t="shared" si="18"/>
        <v>0</v>
      </c>
    </row>
    <row r="72" spans="1:62" s="1" customFormat="1" ht="15">
      <c r="A72" s="446" t="str">
        <f t="shared" si="44"/>
        <v/>
      </c>
      <c r="B72" s="446" t="str">
        <f t="shared" si="42"/>
        <v/>
      </c>
      <c r="C72" s="446" t="str">
        <f t="shared" si="42"/>
        <v/>
      </c>
      <c r="D72" s="446" t="str">
        <f t="shared" si="42"/>
        <v/>
      </c>
      <c r="E72" s="446" t="str">
        <f t="shared" si="42"/>
        <v/>
      </c>
      <c r="F72" s="446" t="str">
        <f t="shared" si="42"/>
        <v/>
      </c>
      <c r="G72" s="446" t="str">
        <f t="shared" si="42"/>
        <v/>
      </c>
      <c r="H72" s="1" t="str">
        <f t="shared" si="42"/>
        <v/>
      </c>
      <c r="I72" s="1" t="str">
        <f t="shared" si="42"/>
        <v/>
      </c>
      <c r="J72" s="23"/>
      <c r="K72" s="23"/>
      <c r="L72" s="23"/>
      <c r="M72" s="5"/>
      <c r="P72" s="11"/>
      <c r="Q72" s="6"/>
      <c r="R72" s="110"/>
      <c r="S72" s="249"/>
      <c r="T72" s="236"/>
      <c r="U72" s="262"/>
      <c r="V72" s="82"/>
      <c r="W72" s="57"/>
      <c r="X72" s="63"/>
      <c r="Y72" s="85"/>
      <c r="Z72" s="135"/>
      <c r="AA72" s="136"/>
      <c r="AB72" s="131"/>
      <c r="AC72" s="157"/>
      <c r="AD72" s="140"/>
      <c r="AE72" s="179"/>
      <c r="AF72" s="142"/>
      <c r="AG72" s="157"/>
      <c r="AH72" s="341"/>
      <c r="AI72" s="326"/>
      <c r="AJ72" s="349"/>
      <c r="AK72" s="158"/>
      <c r="AL72" s="154"/>
      <c r="AM72" s="155"/>
      <c r="AN72" s="379"/>
      <c r="AO72" s="400"/>
      <c r="AP72" s="156"/>
      <c r="AQ72" s="6"/>
      <c r="AR72" s="1">
        <f t="shared" si="47"/>
        <v>17</v>
      </c>
      <c r="AS72" s="1">
        <f t="shared" si="47"/>
        <v>21</v>
      </c>
      <c r="AT72" s="1">
        <f t="shared" si="47"/>
        <v>16</v>
      </c>
      <c r="AU72" s="1">
        <f t="shared" si="47"/>
        <v>18</v>
      </c>
      <c r="AV72" s="1">
        <f t="shared" si="47"/>
        <v>15</v>
      </c>
      <c r="AW72" s="1">
        <f t="shared" si="47"/>
        <v>17</v>
      </c>
      <c r="AX72" s="1">
        <f t="shared" si="47"/>
        <v>23</v>
      </c>
      <c r="AY72" s="1">
        <f t="shared" si="47"/>
        <v>0</v>
      </c>
      <c r="AZ72" s="1">
        <f t="shared" si="47"/>
        <v>1.5</v>
      </c>
      <c r="BA72" s="1">
        <f t="shared" si="47"/>
        <v>54</v>
      </c>
      <c r="BD72" s="26">
        <f t="shared" si="12"/>
        <v>0</v>
      </c>
      <c r="BE72" s="26">
        <f t="shared" si="13"/>
        <v>0</v>
      </c>
      <c r="BF72" s="26">
        <f t="shared" si="14"/>
        <v>0</v>
      </c>
      <c r="BG72" s="26">
        <f t="shared" si="15"/>
        <v>0</v>
      </c>
      <c r="BH72" s="26">
        <f t="shared" si="16"/>
        <v>0</v>
      </c>
      <c r="BI72" s="26">
        <f t="shared" si="17"/>
        <v>0</v>
      </c>
      <c r="BJ72" s="26">
        <f t="shared" si="18"/>
        <v>0</v>
      </c>
    </row>
    <row r="73" spans="1:62" s="1" customFormat="1" ht="15">
      <c r="A73" s="446"/>
      <c r="B73" s="446"/>
      <c r="C73" s="446"/>
      <c r="D73" s="446"/>
      <c r="E73" s="446"/>
      <c r="F73" s="446"/>
      <c r="G73" s="446"/>
      <c r="J73" s="24"/>
      <c r="K73" s="24"/>
      <c r="L73" s="24"/>
      <c r="M73" s="5"/>
      <c r="P73" s="11">
        <f t="shared" si="27"/>
        <v>48.148148148148145</v>
      </c>
      <c r="R73" s="110"/>
      <c r="S73" s="177" t="s">
        <v>64</v>
      </c>
      <c r="T73" s="225"/>
      <c r="U73" s="409"/>
      <c r="V73" s="82"/>
      <c r="W73" s="57"/>
      <c r="X73" s="111">
        <f t="shared" ref="X73:AP73" si="49">SUM(X60:X72)</f>
        <v>34</v>
      </c>
      <c r="Y73" s="112">
        <f t="shared" si="49"/>
        <v>51</v>
      </c>
      <c r="Z73" s="298">
        <f t="shared" si="49"/>
        <v>1836</v>
      </c>
      <c r="AA73" s="196">
        <f t="shared" si="49"/>
        <v>0</v>
      </c>
      <c r="AB73" s="299">
        <f t="shared" si="49"/>
        <v>1836</v>
      </c>
      <c r="AC73" s="309">
        <f t="shared" si="49"/>
        <v>952</v>
      </c>
      <c r="AD73" s="298">
        <f t="shared" si="49"/>
        <v>656</v>
      </c>
      <c r="AE73" s="196">
        <f t="shared" si="49"/>
        <v>256</v>
      </c>
      <c r="AF73" s="299">
        <f t="shared" si="49"/>
        <v>40</v>
      </c>
      <c r="AG73" s="309">
        <f t="shared" si="49"/>
        <v>854</v>
      </c>
      <c r="AH73" s="342">
        <f t="shared" si="49"/>
        <v>30</v>
      </c>
      <c r="AI73" s="325">
        <f t="shared" si="49"/>
        <v>0</v>
      </c>
      <c r="AJ73" s="149">
        <f t="shared" si="49"/>
        <v>0</v>
      </c>
      <c r="AK73" s="365">
        <f t="shared" si="49"/>
        <v>2</v>
      </c>
      <c r="AL73" s="197">
        <f t="shared" si="49"/>
        <v>5</v>
      </c>
      <c r="AM73" s="325">
        <f t="shared" si="49"/>
        <v>8</v>
      </c>
      <c r="AN73" s="149">
        <f t="shared" si="49"/>
        <v>12</v>
      </c>
      <c r="AO73" s="336">
        <f t="shared" si="49"/>
        <v>22</v>
      </c>
      <c r="AP73" s="385">
        <f t="shared" si="49"/>
        <v>0</v>
      </c>
      <c r="AR73" s="1">
        <f t="shared" si="47"/>
        <v>17</v>
      </c>
      <c r="AS73" s="1">
        <f t="shared" si="47"/>
        <v>21</v>
      </c>
      <c r="AT73" s="1">
        <f t="shared" si="47"/>
        <v>16</v>
      </c>
      <c r="AU73" s="1">
        <f t="shared" si="47"/>
        <v>18</v>
      </c>
      <c r="AV73" s="1">
        <f t="shared" si="47"/>
        <v>15</v>
      </c>
      <c r="AW73" s="1">
        <f t="shared" si="47"/>
        <v>17</v>
      </c>
      <c r="AX73" s="1">
        <f t="shared" si="47"/>
        <v>23</v>
      </c>
      <c r="AY73" s="1">
        <f t="shared" si="47"/>
        <v>0</v>
      </c>
      <c r="AZ73" s="1">
        <f t="shared" si="47"/>
        <v>1.5</v>
      </c>
      <c r="BA73" s="1">
        <f t="shared" si="47"/>
        <v>54</v>
      </c>
      <c r="BD73" s="45">
        <f>SUM(BD58:BD72)</f>
        <v>0</v>
      </c>
      <c r="BE73" s="45">
        <f t="shared" ref="BE73:BJ73" si="50">SUM(BE58:BE72)</f>
        <v>0</v>
      </c>
      <c r="BF73" s="45">
        <f t="shared" si="50"/>
        <v>2</v>
      </c>
      <c r="BG73" s="45">
        <f t="shared" si="50"/>
        <v>5</v>
      </c>
      <c r="BH73" s="45">
        <f t="shared" si="50"/>
        <v>8</v>
      </c>
      <c r="BI73" s="45">
        <f t="shared" si="50"/>
        <v>12</v>
      </c>
      <c r="BJ73" s="45">
        <f t="shared" si="50"/>
        <v>22</v>
      </c>
    </row>
    <row r="74" spans="1:62" s="1" customFormat="1" ht="15">
      <c r="A74" s="446" t="str">
        <f t="shared" ref="A74:I89" si="51">IF(AI74=0,"",1)</f>
        <v/>
      </c>
      <c r="B74" s="446" t="str">
        <f t="shared" si="51"/>
        <v/>
      </c>
      <c r="C74" s="446" t="str">
        <f t="shared" si="51"/>
        <v/>
      </c>
      <c r="D74" s="446" t="str">
        <f t="shared" si="51"/>
        <v/>
      </c>
      <c r="E74" s="446" t="str">
        <f t="shared" si="51"/>
        <v/>
      </c>
      <c r="F74" s="446" t="str">
        <f t="shared" si="51"/>
        <v/>
      </c>
      <c r="G74" s="446" t="str">
        <f t="shared" si="51"/>
        <v/>
      </c>
      <c r="H74" s="1" t="str">
        <f t="shared" si="51"/>
        <v/>
      </c>
      <c r="J74" s="24"/>
      <c r="K74" s="24"/>
      <c r="L74" s="24"/>
      <c r="M74" s="5"/>
      <c r="P74" s="11"/>
      <c r="R74" s="110" t="s">
        <v>231</v>
      </c>
      <c r="S74" s="177" t="s">
        <v>232</v>
      </c>
      <c r="T74" s="225"/>
      <c r="U74" s="409"/>
      <c r="V74" s="82"/>
      <c r="W74" s="57"/>
      <c r="X74" s="56"/>
      <c r="Y74" s="85">
        <f>X74*AZ74</f>
        <v>0</v>
      </c>
      <c r="Z74" s="135"/>
      <c r="AA74" s="136"/>
      <c r="AB74" s="131"/>
      <c r="AC74" s="157">
        <f t="shared" si="45"/>
        <v>0</v>
      </c>
      <c r="AD74" s="140"/>
      <c r="AE74" s="136"/>
      <c r="AF74" s="137"/>
      <c r="AG74" s="157" t="str">
        <f>IF(AB74-AC74-AH74=0," ",AB74-AC74-AH74)</f>
        <v xml:space="preserve"> </v>
      </c>
      <c r="AH74" s="337"/>
      <c r="AI74" s="326"/>
      <c r="AJ74" s="349"/>
      <c r="AK74" s="159"/>
      <c r="AL74" s="160"/>
      <c r="AM74" s="161"/>
      <c r="AN74" s="380"/>
      <c r="AO74" s="401"/>
      <c r="AP74" s="162"/>
      <c r="AR74" s="1">
        <f t="shared" si="47"/>
        <v>17</v>
      </c>
      <c r="AS74" s="1">
        <f t="shared" si="47"/>
        <v>21</v>
      </c>
      <c r="AT74" s="1">
        <f t="shared" si="47"/>
        <v>16</v>
      </c>
      <c r="AU74" s="1">
        <f t="shared" si="47"/>
        <v>18</v>
      </c>
      <c r="AV74" s="1">
        <f t="shared" si="47"/>
        <v>15</v>
      </c>
      <c r="AW74" s="1">
        <f t="shared" si="47"/>
        <v>17</v>
      </c>
      <c r="AX74" s="1">
        <f t="shared" si="47"/>
        <v>23</v>
      </c>
      <c r="AY74" s="1">
        <f t="shared" si="47"/>
        <v>0</v>
      </c>
      <c r="AZ74" s="1">
        <f t="shared" si="47"/>
        <v>1.5</v>
      </c>
      <c r="BA74" s="1">
        <f t="shared" si="47"/>
        <v>54</v>
      </c>
      <c r="BD74" s="26">
        <f t="shared" si="12"/>
        <v>0</v>
      </c>
      <c r="BE74" s="26">
        <f t="shared" si="13"/>
        <v>0</v>
      </c>
      <c r="BF74" s="26">
        <f t="shared" si="14"/>
        <v>0</v>
      </c>
      <c r="BG74" s="26">
        <f t="shared" si="15"/>
        <v>0</v>
      </c>
      <c r="BH74" s="26">
        <f t="shared" si="16"/>
        <v>0</v>
      </c>
      <c r="BI74" s="26">
        <f t="shared" si="17"/>
        <v>0</v>
      </c>
      <c r="BJ74" s="26">
        <f t="shared" si="18"/>
        <v>0</v>
      </c>
    </row>
    <row r="75" spans="1:62" s="1" customFormat="1" ht="36">
      <c r="A75" s="446" t="str">
        <f t="shared" si="51"/>
        <v/>
      </c>
      <c r="B75" s="446" t="str">
        <f t="shared" si="51"/>
        <v/>
      </c>
      <c r="C75" s="446" t="str">
        <f t="shared" si="51"/>
        <v/>
      </c>
      <c r="D75" s="446" t="str">
        <f t="shared" si="51"/>
        <v/>
      </c>
      <c r="E75" s="446" t="str">
        <f t="shared" si="51"/>
        <v/>
      </c>
      <c r="F75" s="446" t="str">
        <f t="shared" si="51"/>
        <v/>
      </c>
      <c r="G75" s="446" t="str">
        <f t="shared" si="51"/>
        <v/>
      </c>
      <c r="H75" s="1" t="str">
        <f t="shared" si="51"/>
        <v/>
      </c>
      <c r="J75" s="24"/>
      <c r="K75" s="24"/>
      <c r="L75" s="24"/>
      <c r="M75" s="5"/>
      <c r="P75" s="11">
        <f>(AG75+AH75)/AB75*100</f>
        <v>44.444444444444443</v>
      </c>
      <c r="R75" s="110" t="s">
        <v>189</v>
      </c>
      <c r="S75" s="245" t="s">
        <v>188</v>
      </c>
      <c r="T75" s="225"/>
      <c r="U75" s="409">
        <v>4</v>
      </c>
      <c r="V75" s="82"/>
      <c r="W75" s="57"/>
      <c r="X75" s="56">
        <v>2</v>
      </c>
      <c r="Y75" s="85">
        <f t="shared" ref="Y75:Y80" si="52">X75*AZ75</f>
        <v>3</v>
      </c>
      <c r="Z75" s="135">
        <f t="shared" si="29"/>
        <v>108</v>
      </c>
      <c r="AA75" s="136"/>
      <c r="AB75" s="131">
        <f t="shared" si="9"/>
        <v>108</v>
      </c>
      <c r="AC75" s="157">
        <v>60</v>
      </c>
      <c r="AD75" s="140"/>
      <c r="AE75" s="136"/>
      <c r="AF75" s="137">
        <v>60</v>
      </c>
      <c r="AG75" s="157">
        <f>AB75-AC75</f>
        <v>48</v>
      </c>
      <c r="AH75" s="337"/>
      <c r="AI75" s="326"/>
      <c r="AJ75" s="349"/>
      <c r="AK75" s="159"/>
      <c r="AL75" s="160"/>
      <c r="AM75" s="161"/>
      <c r="AN75" s="380"/>
      <c r="AO75" s="401"/>
      <c r="AP75" s="162"/>
      <c r="AR75" s="1">
        <f t="shared" si="47"/>
        <v>17</v>
      </c>
      <c r="AS75" s="1">
        <f t="shared" si="47"/>
        <v>21</v>
      </c>
      <c r="AT75" s="1">
        <f t="shared" si="47"/>
        <v>16</v>
      </c>
      <c r="AU75" s="1">
        <f t="shared" si="47"/>
        <v>18</v>
      </c>
      <c r="AV75" s="1">
        <f t="shared" si="47"/>
        <v>15</v>
      </c>
      <c r="AW75" s="1">
        <f t="shared" si="47"/>
        <v>17</v>
      </c>
      <c r="AX75" s="1">
        <f t="shared" si="47"/>
        <v>23</v>
      </c>
      <c r="AY75" s="1">
        <f t="shared" si="47"/>
        <v>0</v>
      </c>
      <c r="AZ75" s="1">
        <f t="shared" si="47"/>
        <v>1.5</v>
      </c>
      <c r="BA75" s="1">
        <f t="shared" si="47"/>
        <v>54</v>
      </c>
      <c r="BD75" s="26">
        <f t="shared" si="12"/>
        <v>0</v>
      </c>
      <c r="BE75" s="26">
        <f t="shared" si="13"/>
        <v>0</v>
      </c>
      <c r="BF75" s="26">
        <f t="shared" si="14"/>
        <v>0</v>
      </c>
      <c r="BG75" s="26">
        <f t="shared" si="15"/>
        <v>0</v>
      </c>
      <c r="BH75" s="26">
        <f t="shared" si="16"/>
        <v>0</v>
      </c>
      <c r="BI75" s="26">
        <f t="shared" si="17"/>
        <v>0</v>
      </c>
      <c r="BJ75" s="26">
        <f t="shared" si="18"/>
        <v>0</v>
      </c>
    </row>
    <row r="76" spans="1:62" s="1" customFormat="1" ht="24">
      <c r="A76" s="446" t="str">
        <f t="shared" si="51"/>
        <v/>
      </c>
      <c r="B76" s="446" t="str">
        <f t="shared" si="51"/>
        <v/>
      </c>
      <c r="C76" s="446" t="str">
        <f t="shared" si="51"/>
        <v/>
      </c>
      <c r="D76" s="446" t="str">
        <f t="shared" si="51"/>
        <v/>
      </c>
      <c r="E76" s="446" t="str">
        <f t="shared" si="51"/>
        <v/>
      </c>
      <c r="F76" s="446" t="str">
        <f t="shared" si="51"/>
        <v/>
      </c>
      <c r="G76" s="446" t="str">
        <f t="shared" si="51"/>
        <v/>
      </c>
      <c r="H76" s="1" t="str">
        <f t="shared" si="51"/>
        <v/>
      </c>
      <c r="J76" s="24"/>
      <c r="K76" s="24"/>
      <c r="L76" s="24"/>
      <c r="M76" s="5"/>
      <c r="P76" s="11">
        <f t="shared" si="27"/>
        <v>44.444444444444443</v>
      </c>
      <c r="R76" s="110" t="s">
        <v>221</v>
      </c>
      <c r="S76" s="250" t="s">
        <v>58</v>
      </c>
      <c r="T76" s="225"/>
      <c r="U76" s="409">
        <v>6</v>
      </c>
      <c r="V76" s="82"/>
      <c r="W76" s="57"/>
      <c r="X76" s="56">
        <v>4</v>
      </c>
      <c r="Y76" s="85">
        <f t="shared" si="52"/>
        <v>6</v>
      </c>
      <c r="Z76" s="135">
        <f t="shared" si="29"/>
        <v>216</v>
      </c>
      <c r="AA76" s="136"/>
      <c r="AB76" s="131">
        <f t="shared" si="9"/>
        <v>216</v>
      </c>
      <c r="AC76" s="157">
        <v>120</v>
      </c>
      <c r="AD76" s="140">
        <f>AC76-AE76-AF76</f>
        <v>0</v>
      </c>
      <c r="AE76" s="136"/>
      <c r="AF76" s="137">
        <v>120</v>
      </c>
      <c r="AG76" s="157">
        <f>AB76-AC76</f>
        <v>96</v>
      </c>
      <c r="AH76" s="337"/>
      <c r="AI76" s="326"/>
      <c r="AJ76" s="349"/>
      <c r="AK76" s="159"/>
      <c r="AL76" s="160"/>
      <c r="AM76" s="161"/>
      <c r="AN76" s="380"/>
      <c r="AO76" s="401"/>
      <c r="AP76" s="162"/>
      <c r="AR76" s="1">
        <f t="shared" si="47"/>
        <v>17</v>
      </c>
      <c r="AS76" s="1">
        <f t="shared" si="47"/>
        <v>21</v>
      </c>
      <c r="AT76" s="1">
        <f t="shared" si="47"/>
        <v>16</v>
      </c>
      <c r="AU76" s="1">
        <f t="shared" si="47"/>
        <v>18</v>
      </c>
      <c r="AV76" s="1">
        <f t="shared" si="47"/>
        <v>15</v>
      </c>
      <c r="AW76" s="1">
        <f t="shared" si="47"/>
        <v>17</v>
      </c>
      <c r="AX76" s="1">
        <f t="shared" si="47"/>
        <v>23</v>
      </c>
      <c r="AY76" s="1">
        <f t="shared" si="47"/>
        <v>0</v>
      </c>
      <c r="AZ76" s="1">
        <f t="shared" si="47"/>
        <v>1.5</v>
      </c>
      <c r="BA76" s="1">
        <f t="shared" si="47"/>
        <v>54</v>
      </c>
      <c r="BD76" s="26">
        <f t="shared" si="12"/>
        <v>0</v>
      </c>
      <c r="BE76" s="26">
        <f t="shared" si="13"/>
        <v>0</v>
      </c>
      <c r="BF76" s="26">
        <f t="shared" si="14"/>
        <v>0</v>
      </c>
      <c r="BG76" s="26">
        <f t="shared" si="15"/>
        <v>0</v>
      </c>
      <c r="BH76" s="26">
        <f t="shared" si="16"/>
        <v>0</v>
      </c>
      <c r="BI76" s="26">
        <f t="shared" si="17"/>
        <v>0</v>
      </c>
      <c r="BJ76" s="26">
        <f t="shared" si="18"/>
        <v>0</v>
      </c>
    </row>
    <row r="77" spans="1:62" s="1" customFormat="1" ht="24">
      <c r="A77" s="446" t="str">
        <f t="shared" si="51"/>
        <v/>
      </c>
      <c r="B77" s="446" t="str">
        <f t="shared" si="51"/>
        <v/>
      </c>
      <c r="C77" s="446" t="str">
        <f t="shared" si="51"/>
        <v/>
      </c>
      <c r="D77" s="446" t="str">
        <f t="shared" si="51"/>
        <v/>
      </c>
      <c r="E77" s="446" t="str">
        <f t="shared" si="51"/>
        <v/>
      </c>
      <c r="F77" s="446" t="str">
        <f t="shared" si="51"/>
        <v/>
      </c>
      <c r="G77" s="446" t="str">
        <f t="shared" si="51"/>
        <v/>
      </c>
      <c r="H77" s="1" t="str">
        <f t="shared" si="51"/>
        <v/>
      </c>
      <c r="J77" s="24"/>
      <c r="K77" s="24"/>
      <c r="L77" s="24"/>
      <c r="M77" s="5"/>
      <c r="P77" s="11">
        <f t="shared" si="27"/>
        <v>44.444444444444443</v>
      </c>
      <c r="R77" s="110" t="s">
        <v>222</v>
      </c>
      <c r="S77" s="251" t="s">
        <v>131</v>
      </c>
      <c r="T77" s="225"/>
      <c r="U77" s="409">
        <v>6.8</v>
      </c>
      <c r="V77" s="82"/>
      <c r="W77" s="57"/>
      <c r="X77" s="56">
        <v>3</v>
      </c>
      <c r="Y77" s="85">
        <f t="shared" si="52"/>
        <v>4.5</v>
      </c>
      <c r="Z77" s="135">
        <f t="shared" si="29"/>
        <v>162</v>
      </c>
      <c r="AA77" s="136"/>
      <c r="AB77" s="131">
        <f t="shared" si="9"/>
        <v>162</v>
      </c>
      <c r="AC77" s="157">
        <v>90</v>
      </c>
      <c r="AD77" s="140">
        <f>AC77-AE77-AF77</f>
        <v>0</v>
      </c>
      <c r="AE77" s="136"/>
      <c r="AF77" s="137">
        <v>90</v>
      </c>
      <c r="AG77" s="157">
        <f>AB77-AC77</f>
        <v>72</v>
      </c>
      <c r="AH77" s="337"/>
      <c r="AI77" s="326"/>
      <c r="AJ77" s="349"/>
      <c r="AK77" s="159"/>
      <c r="AL77" s="160"/>
      <c r="AM77" s="161"/>
      <c r="AN77" s="380"/>
      <c r="AO77" s="401"/>
      <c r="AP77" s="162"/>
      <c r="AR77" s="1">
        <f t="shared" ref="AR77:BA92" si="53">AR76</f>
        <v>17</v>
      </c>
      <c r="AS77" s="1">
        <f t="shared" si="53"/>
        <v>21</v>
      </c>
      <c r="AT77" s="1">
        <f t="shared" si="53"/>
        <v>16</v>
      </c>
      <c r="AU77" s="1">
        <f t="shared" si="53"/>
        <v>18</v>
      </c>
      <c r="AV77" s="1">
        <f t="shared" si="53"/>
        <v>15</v>
      </c>
      <c r="AW77" s="1">
        <f t="shared" si="53"/>
        <v>17</v>
      </c>
      <c r="AX77" s="1">
        <f t="shared" si="53"/>
        <v>23</v>
      </c>
      <c r="AY77" s="1">
        <f t="shared" si="53"/>
        <v>0</v>
      </c>
      <c r="AZ77" s="1">
        <f t="shared" si="53"/>
        <v>1.5</v>
      </c>
      <c r="BA77" s="1">
        <f t="shared" si="53"/>
        <v>54</v>
      </c>
      <c r="BD77" s="26">
        <f t="shared" si="12"/>
        <v>0</v>
      </c>
      <c r="BE77" s="26">
        <f t="shared" si="13"/>
        <v>0</v>
      </c>
      <c r="BF77" s="26">
        <f t="shared" si="14"/>
        <v>0</v>
      </c>
      <c r="BG77" s="26">
        <f t="shared" si="15"/>
        <v>0</v>
      </c>
      <c r="BH77" s="26">
        <f t="shared" si="16"/>
        <v>0</v>
      </c>
      <c r="BI77" s="26">
        <f t="shared" si="17"/>
        <v>0</v>
      </c>
      <c r="BJ77" s="26">
        <f t="shared" si="18"/>
        <v>0</v>
      </c>
    </row>
    <row r="78" spans="1:62" s="1" customFormat="1" ht="24">
      <c r="A78" s="446" t="str">
        <f t="shared" si="51"/>
        <v/>
      </c>
      <c r="B78" s="446" t="str">
        <f t="shared" si="51"/>
        <v/>
      </c>
      <c r="C78" s="446" t="str">
        <f t="shared" si="51"/>
        <v/>
      </c>
      <c r="D78" s="446" t="str">
        <f t="shared" si="51"/>
        <v/>
      </c>
      <c r="E78" s="446" t="str">
        <f t="shared" si="51"/>
        <v/>
      </c>
      <c r="F78" s="446" t="str">
        <f t="shared" si="51"/>
        <v/>
      </c>
      <c r="G78" s="446" t="str">
        <f t="shared" si="51"/>
        <v/>
      </c>
      <c r="H78" s="1" t="str">
        <f t="shared" si="51"/>
        <v/>
      </c>
      <c r="J78" s="24"/>
      <c r="K78" s="24"/>
      <c r="L78" s="24"/>
      <c r="M78" s="5"/>
      <c r="P78" s="11">
        <f t="shared" si="27"/>
        <v>0</v>
      </c>
      <c r="R78" s="110" t="s">
        <v>223</v>
      </c>
      <c r="S78" s="252" t="s">
        <v>190</v>
      </c>
      <c r="T78" s="225"/>
      <c r="U78" s="409">
        <v>8</v>
      </c>
      <c r="V78" s="82"/>
      <c r="W78" s="57"/>
      <c r="X78" s="56">
        <v>4</v>
      </c>
      <c r="Y78" s="85">
        <f t="shared" si="52"/>
        <v>6</v>
      </c>
      <c r="Z78" s="135">
        <f t="shared" si="29"/>
        <v>216</v>
      </c>
      <c r="AA78" s="136"/>
      <c r="AB78" s="131">
        <f t="shared" si="9"/>
        <v>216</v>
      </c>
      <c r="AC78" s="157">
        <f t="shared" si="45"/>
        <v>0</v>
      </c>
      <c r="AD78" s="140"/>
      <c r="AE78" s="136"/>
      <c r="AF78" s="137"/>
      <c r="AG78" s="157"/>
      <c r="AH78" s="337"/>
      <c r="AI78" s="326"/>
      <c r="AJ78" s="349"/>
      <c r="AK78" s="159"/>
      <c r="AL78" s="160"/>
      <c r="AM78" s="161"/>
      <c r="AN78" s="380"/>
      <c r="AO78" s="401"/>
      <c r="AP78" s="162"/>
      <c r="AR78" s="1">
        <f t="shared" si="53"/>
        <v>17</v>
      </c>
      <c r="AS78" s="1">
        <f t="shared" si="53"/>
        <v>21</v>
      </c>
      <c r="AT78" s="1">
        <f t="shared" si="53"/>
        <v>16</v>
      </c>
      <c r="AU78" s="1">
        <f t="shared" si="53"/>
        <v>18</v>
      </c>
      <c r="AV78" s="1">
        <f t="shared" si="53"/>
        <v>15</v>
      </c>
      <c r="AW78" s="1">
        <f t="shared" si="53"/>
        <v>17</v>
      </c>
      <c r="AX78" s="1">
        <f t="shared" si="53"/>
        <v>23</v>
      </c>
      <c r="AY78" s="1">
        <f t="shared" si="53"/>
        <v>0</v>
      </c>
      <c r="AZ78" s="1">
        <f t="shared" si="53"/>
        <v>1.5</v>
      </c>
      <c r="BA78" s="1">
        <f t="shared" si="53"/>
        <v>54</v>
      </c>
      <c r="BD78" s="26">
        <f t="shared" ref="BD78:BD104" si="54">AI78</f>
        <v>0</v>
      </c>
      <c r="BE78" s="26">
        <f t="shared" ref="BE78:BE104" si="55">AJ78</f>
        <v>0</v>
      </c>
      <c r="BF78" s="26">
        <f t="shared" ref="BF78:BF104" si="56">AK78</f>
        <v>0</v>
      </c>
      <c r="BG78" s="26">
        <f t="shared" ref="BG78:BG104" si="57">AL78</f>
        <v>0</v>
      </c>
      <c r="BH78" s="26">
        <f t="shared" ref="BH78:BH104" si="58">AM78</f>
        <v>0</v>
      </c>
      <c r="BI78" s="26">
        <f t="shared" ref="BI78:BI104" si="59">AN78</f>
        <v>0</v>
      </c>
      <c r="BJ78" s="26">
        <f t="shared" ref="BJ78:BJ104" si="60">AO78</f>
        <v>0</v>
      </c>
    </row>
    <row r="79" spans="1:62" s="1" customFormat="1" ht="15">
      <c r="A79" s="446" t="str">
        <f t="shared" si="51"/>
        <v/>
      </c>
      <c r="B79" s="446" t="str">
        <f t="shared" si="51"/>
        <v/>
      </c>
      <c r="C79" s="446" t="str">
        <f t="shared" si="51"/>
        <v/>
      </c>
      <c r="D79" s="446" t="str">
        <f t="shared" si="51"/>
        <v/>
      </c>
      <c r="E79" s="446" t="str">
        <f t="shared" si="51"/>
        <v/>
      </c>
      <c r="F79" s="446" t="str">
        <f t="shared" si="51"/>
        <v/>
      </c>
      <c r="G79" s="446" t="str">
        <f t="shared" si="51"/>
        <v/>
      </c>
      <c r="H79" s="1" t="str">
        <f t="shared" si="51"/>
        <v/>
      </c>
      <c r="J79" s="24"/>
      <c r="K79" s="24"/>
      <c r="L79" s="24"/>
      <c r="M79" s="5"/>
      <c r="P79" s="11">
        <f t="shared" si="27"/>
        <v>0</v>
      </c>
      <c r="R79" s="110" t="s">
        <v>224</v>
      </c>
      <c r="S79" s="246" t="s">
        <v>16</v>
      </c>
      <c r="T79" s="225"/>
      <c r="U79" s="409">
        <v>8</v>
      </c>
      <c r="V79" s="82"/>
      <c r="W79" s="57"/>
      <c r="X79" s="56">
        <v>3</v>
      </c>
      <c r="Y79" s="85">
        <f t="shared" si="52"/>
        <v>4.5</v>
      </c>
      <c r="Z79" s="135">
        <f t="shared" si="29"/>
        <v>162</v>
      </c>
      <c r="AA79" s="136"/>
      <c r="AB79" s="131">
        <f t="shared" si="9"/>
        <v>162</v>
      </c>
      <c r="AC79" s="157">
        <f t="shared" si="45"/>
        <v>0</v>
      </c>
      <c r="AD79" s="140"/>
      <c r="AE79" s="136"/>
      <c r="AF79" s="137"/>
      <c r="AG79" s="157"/>
      <c r="AH79" s="337"/>
      <c r="AI79" s="326"/>
      <c r="AJ79" s="349"/>
      <c r="AK79" s="159"/>
      <c r="AL79" s="160"/>
      <c r="AM79" s="161"/>
      <c r="AN79" s="380"/>
      <c r="AO79" s="401"/>
      <c r="AP79" s="162"/>
      <c r="AR79" s="1">
        <f t="shared" si="53"/>
        <v>17</v>
      </c>
      <c r="AS79" s="1">
        <f t="shared" si="53"/>
        <v>21</v>
      </c>
      <c r="AT79" s="1">
        <f t="shared" si="53"/>
        <v>16</v>
      </c>
      <c r="AU79" s="1">
        <f t="shared" si="53"/>
        <v>18</v>
      </c>
      <c r="AV79" s="1">
        <f t="shared" si="53"/>
        <v>15</v>
      </c>
      <c r="AW79" s="1">
        <f t="shared" si="53"/>
        <v>17</v>
      </c>
      <c r="AX79" s="1">
        <f t="shared" si="53"/>
        <v>23</v>
      </c>
      <c r="AY79" s="1">
        <f t="shared" si="53"/>
        <v>0</v>
      </c>
      <c r="AZ79" s="1">
        <f t="shared" si="53"/>
        <v>1.5</v>
      </c>
      <c r="BA79" s="1">
        <f t="shared" si="53"/>
        <v>54</v>
      </c>
      <c r="BD79" s="26">
        <f t="shared" si="54"/>
        <v>0</v>
      </c>
      <c r="BE79" s="26">
        <f t="shared" si="55"/>
        <v>0</v>
      </c>
      <c r="BF79" s="26">
        <f t="shared" si="56"/>
        <v>0</v>
      </c>
      <c r="BG79" s="26">
        <f t="shared" si="57"/>
        <v>0</v>
      </c>
      <c r="BH79" s="26">
        <f t="shared" si="58"/>
        <v>0</v>
      </c>
      <c r="BI79" s="26">
        <f t="shared" si="59"/>
        <v>0</v>
      </c>
      <c r="BJ79" s="26">
        <f t="shared" si="60"/>
        <v>0</v>
      </c>
    </row>
    <row r="80" spans="1:62" s="1" customFormat="1" ht="15">
      <c r="A80" s="446" t="str">
        <f t="shared" si="51"/>
        <v/>
      </c>
      <c r="B80" s="446" t="str">
        <f t="shared" si="51"/>
        <v/>
      </c>
      <c r="C80" s="446" t="str">
        <f t="shared" si="51"/>
        <v/>
      </c>
      <c r="D80" s="446" t="str">
        <f t="shared" si="51"/>
        <v/>
      </c>
      <c r="E80" s="446" t="str">
        <f t="shared" si="51"/>
        <v/>
      </c>
      <c r="F80" s="446" t="str">
        <f t="shared" si="51"/>
        <v/>
      </c>
      <c r="G80" s="446" t="str">
        <f t="shared" si="51"/>
        <v/>
      </c>
      <c r="H80" s="1" t="str">
        <f t="shared" si="51"/>
        <v/>
      </c>
      <c r="J80" s="24"/>
      <c r="K80" s="24"/>
      <c r="L80" s="24"/>
      <c r="M80" s="5"/>
      <c r="P80" s="11"/>
      <c r="R80" s="110" t="s">
        <v>227</v>
      </c>
      <c r="S80" s="246" t="s">
        <v>29</v>
      </c>
      <c r="T80" s="225"/>
      <c r="U80" s="409"/>
      <c r="V80" s="82"/>
      <c r="W80" s="57"/>
      <c r="X80" s="56">
        <v>8</v>
      </c>
      <c r="Y80" s="85">
        <f t="shared" si="52"/>
        <v>12</v>
      </c>
      <c r="Z80" s="135">
        <f t="shared" si="29"/>
        <v>432</v>
      </c>
      <c r="AA80" s="136"/>
      <c r="AB80" s="131">
        <f t="shared" ref="AB80:AB94" si="61">Z80-AA80</f>
        <v>432</v>
      </c>
      <c r="AC80" s="157">
        <f t="shared" si="45"/>
        <v>0</v>
      </c>
      <c r="AD80" s="140"/>
      <c r="AE80" s="136"/>
      <c r="AF80" s="137"/>
      <c r="AG80" s="157"/>
      <c r="AH80" s="337"/>
      <c r="AI80" s="326"/>
      <c r="AJ80" s="349"/>
      <c r="AK80" s="159"/>
      <c r="AL80" s="160"/>
      <c r="AM80" s="161"/>
      <c r="AN80" s="380"/>
      <c r="AO80" s="401"/>
      <c r="AP80" s="162"/>
      <c r="AR80" s="1">
        <f t="shared" si="53"/>
        <v>17</v>
      </c>
      <c r="AS80" s="1">
        <f t="shared" si="53"/>
        <v>21</v>
      </c>
      <c r="AT80" s="1">
        <f t="shared" si="53"/>
        <v>16</v>
      </c>
      <c r="AU80" s="1">
        <f t="shared" si="53"/>
        <v>18</v>
      </c>
      <c r="AV80" s="1">
        <f t="shared" si="53"/>
        <v>15</v>
      </c>
      <c r="AW80" s="1">
        <f t="shared" si="53"/>
        <v>17</v>
      </c>
      <c r="AX80" s="1">
        <f t="shared" si="53"/>
        <v>23</v>
      </c>
      <c r="AY80" s="1">
        <f t="shared" si="53"/>
        <v>0</v>
      </c>
      <c r="AZ80" s="1">
        <f t="shared" si="53"/>
        <v>1.5</v>
      </c>
      <c r="BA80" s="1">
        <f t="shared" si="53"/>
        <v>54</v>
      </c>
      <c r="BD80" s="26">
        <f t="shared" si="54"/>
        <v>0</v>
      </c>
      <c r="BE80" s="26">
        <f t="shared" si="55"/>
        <v>0</v>
      </c>
      <c r="BF80" s="26">
        <f t="shared" si="56"/>
        <v>0</v>
      </c>
      <c r="BG80" s="26">
        <f t="shared" si="57"/>
        <v>0</v>
      </c>
      <c r="BH80" s="26">
        <f t="shared" si="58"/>
        <v>0</v>
      </c>
      <c r="BI80" s="26">
        <f t="shared" si="59"/>
        <v>0</v>
      </c>
      <c r="BJ80" s="26">
        <f t="shared" si="60"/>
        <v>0</v>
      </c>
    </row>
    <row r="81" spans="1:62" s="1" customFormat="1" ht="15">
      <c r="A81" s="446" t="str">
        <f t="shared" si="51"/>
        <v/>
      </c>
      <c r="B81" s="446" t="str">
        <f t="shared" si="51"/>
        <v/>
      </c>
      <c r="C81" s="446" t="str">
        <f t="shared" si="51"/>
        <v/>
      </c>
      <c r="D81" s="446" t="str">
        <f t="shared" si="51"/>
        <v/>
      </c>
      <c r="E81" s="446" t="str">
        <f t="shared" si="51"/>
        <v/>
      </c>
      <c r="F81" s="446" t="str">
        <f t="shared" si="51"/>
        <v/>
      </c>
      <c r="G81" s="446" t="str">
        <f t="shared" si="51"/>
        <v/>
      </c>
      <c r="H81" s="1" t="str">
        <f t="shared" si="51"/>
        <v/>
      </c>
      <c r="J81" s="24"/>
      <c r="K81" s="24"/>
      <c r="L81" s="24"/>
      <c r="M81" s="5"/>
      <c r="P81" s="11">
        <f t="shared" si="27"/>
        <v>16.666666666666664</v>
      </c>
      <c r="R81" s="110"/>
      <c r="S81" s="177" t="s">
        <v>14</v>
      </c>
      <c r="T81" s="225"/>
      <c r="U81" s="409"/>
      <c r="V81" s="82"/>
      <c r="W81" s="57"/>
      <c r="X81" s="111">
        <f>SUM(X75:X80)</f>
        <v>24</v>
      </c>
      <c r="Y81" s="112">
        <f>SUM(Y75:Y80)</f>
        <v>36</v>
      </c>
      <c r="Z81" s="298">
        <f>SUM(Z75:Z80)</f>
        <v>1296</v>
      </c>
      <c r="AA81" s="196">
        <f t="shared" ref="AA81:AP81" si="62">SUM(AA75:AA80)</f>
        <v>0</v>
      </c>
      <c r="AB81" s="299">
        <f t="shared" si="62"/>
        <v>1296</v>
      </c>
      <c r="AC81" s="309">
        <f t="shared" si="62"/>
        <v>270</v>
      </c>
      <c r="AD81" s="298">
        <f t="shared" si="62"/>
        <v>0</v>
      </c>
      <c r="AE81" s="196">
        <f t="shared" si="62"/>
        <v>0</v>
      </c>
      <c r="AF81" s="299">
        <f t="shared" si="62"/>
        <v>270</v>
      </c>
      <c r="AG81" s="309">
        <f t="shared" si="62"/>
        <v>216</v>
      </c>
      <c r="AH81" s="342">
        <f t="shared" si="62"/>
        <v>0</v>
      </c>
      <c r="AI81" s="325">
        <f t="shared" si="62"/>
        <v>0</v>
      </c>
      <c r="AJ81" s="149">
        <f t="shared" si="62"/>
        <v>0</v>
      </c>
      <c r="AK81" s="365">
        <f t="shared" si="62"/>
        <v>0</v>
      </c>
      <c r="AL81" s="197">
        <f t="shared" si="62"/>
        <v>0</v>
      </c>
      <c r="AM81" s="325">
        <f t="shared" si="62"/>
        <v>0</v>
      </c>
      <c r="AN81" s="149">
        <f t="shared" si="62"/>
        <v>0</v>
      </c>
      <c r="AO81" s="336">
        <f t="shared" si="62"/>
        <v>0</v>
      </c>
      <c r="AP81" s="385">
        <f t="shared" si="62"/>
        <v>0</v>
      </c>
      <c r="AR81" s="1">
        <f t="shared" si="53"/>
        <v>17</v>
      </c>
      <c r="AS81" s="1">
        <f t="shared" si="53"/>
        <v>21</v>
      </c>
      <c r="AT81" s="1">
        <f t="shared" si="53"/>
        <v>16</v>
      </c>
      <c r="AU81" s="1">
        <f t="shared" si="53"/>
        <v>18</v>
      </c>
      <c r="AV81" s="1">
        <f t="shared" si="53"/>
        <v>15</v>
      </c>
      <c r="AW81" s="1">
        <f t="shared" si="53"/>
        <v>17</v>
      </c>
      <c r="AX81" s="1">
        <f t="shared" si="53"/>
        <v>23</v>
      </c>
      <c r="AY81" s="1">
        <f t="shared" si="53"/>
        <v>0</v>
      </c>
      <c r="AZ81" s="1">
        <f t="shared" si="53"/>
        <v>1.5</v>
      </c>
      <c r="BA81" s="1">
        <f t="shared" si="53"/>
        <v>54</v>
      </c>
      <c r="BD81" s="45">
        <f>SUM(BD74:BD80)</f>
        <v>0</v>
      </c>
      <c r="BE81" s="45">
        <f t="shared" si="55"/>
        <v>0</v>
      </c>
      <c r="BF81" s="45">
        <f t="shared" si="56"/>
        <v>0</v>
      </c>
      <c r="BG81" s="45">
        <f t="shared" si="57"/>
        <v>0</v>
      </c>
      <c r="BH81" s="45">
        <f t="shared" si="58"/>
        <v>0</v>
      </c>
      <c r="BI81" s="45">
        <f t="shared" si="59"/>
        <v>0</v>
      </c>
      <c r="BJ81" s="45">
        <f t="shared" si="60"/>
        <v>0</v>
      </c>
    </row>
    <row r="82" spans="1:62" s="1" customFormat="1" ht="24">
      <c r="A82" s="446"/>
      <c r="B82" s="446"/>
      <c r="C82" s="446"/>
      <c r="D82" s="446"/>
      <c r="E82" s="446"/>
      <c r="F82" s="446"/>
      <c r="G82" s="446"/>
      <c r="J82" s="24"/>
      <c r="K82" s="24"/>
      <c r="L82" s="24"/>
      <c r="M82" s="5"/>
      <c r="P82" s="11">
        <f t="shared" si="27"/>
        <v>35.121328224776498</v>
      </c>
      <c r="R82" s="110"/>
      <c r="S82" s="177" t="s">
        <v>138</v>
      </c>
      <c r="T82" s="225"/>
      <c r="U82" s="409"/>
      <c r="V82" s="82"/>
      <c r="W82" s="57"/>
      <c r="X82" s="111">
        <f>X73+X81</f>
        <v>58</v>
      </c>
      <c r="Y82" s="112">
        <f>Y73+Y81</f>
        <v>87</v>
      </c>
      <c r="Z82" s="298">
        <f>Z73+Z81</f>
        <v>3132</v>
      </c>
      <c r="AA82" s="196">
        <f t="shared" ref="AA82:AP82" si="63">AA73+AA81</f>
        <v>0</v>
      </c>
      <c r="AB82" s="299">
        <f t="shared" si="63"/>
        <v>3132</v>
      </c>
      <c r="AC82" s="309">
        <f t="shared" si="63"/>
        <v>1222</v>
      </c>
      <c r="AD82" s="298">
        <f t="shared" si="63"/>
        <v>656</v>
      </c>
      <c r="AE82" s="196">
        <f t="shared" si="63"/>
        <v>256</v>
      </c>
      <c r="AF82" s="299">
        <f t="shared" si="63"/>
        <v>310</v>
      </c>
      <c r="AG82" s="309">
        <f t="shared" si="63"/>
        <v>1070</v>
      </c>
      <c r="AH82" s="342">
        <f t="shared" si="63"/>
        <v>30</v>
      </c>
      <c r="AI82" s="325">
        <f t="shared" si="63"/>
        <v>0</v>
      </c>
      <c r="AJ82" s="149">
        <f t="shared" si="63"/>
        <v>0</v>
      </c>
      <c r="AK82" s="365">
        <f t="shared" si="63"/>
        <v>2</v>
      </c>
      <c r="AL82" s="197">
        <f t="shared" si="63"/>
        <v>5</v>
      </c>
      <c r="AM82" s="325">
        <f t="shared" si="63"/>
        <v>8</v>
      </c>
      <c r="AN82" s="149">
        <f t="shared" si="63"/>
        <v>12</v>
      </c>
      <c r="AO82" s="336">
        <f t="shared" si="63"/>
        <v>22</v>
      </c>
      <c r="AP82" s="385">
        <f t="shared" si="63"/>
        <v>0</v>
      </c>
      <c r="AR82" s="1">
        <f t="shared" si="53"/>
        <v>17</v>
      </c>
      <c r="AS82" s="1">
        <f t="shared" si="53"/>
        <v>21</v>
      </c>
      <c r="AT82" s="1">
        <f t="shared" si="53"/>
        <v>16</v>
      </c>
      <c r="AU82" s="1">
        <f t="shared" si="53"/>
        <v>18</v>
      </c>
      <c r="AV82" s="1">
        <f t="shared" si="53"/>
        <v>15</v>
      </c>
      <c r="AW82" s="1">
        <f t="shared" si="53"/>
        <v>17</v>
      </c>
      <c r="AX82" s="1">
        <f t="shared" si="53"/>
        <v>23</v>
      </c>
      <c r="AY82" s="1">
        <f t="shared" si="53"/>
        <v>0</v>
      </c>
      <c r="AZ82" s="1">
        <f t="shared" si="53"/>
        <v>1.5</v>
      </c>
      <c r="BA82" s="1">
        <f t="shared" si="53"/>
        <v>54</v>
      </c>
      <c r="BD82" s="448">
        <f>BD73+BD81</f>
        <v>0</v>
      </c>
      <c r="BE82" s="448">
        <f t="shared" ref="BE82:BJ82" si="64">BE73+BE81</f>
        <v>0</v>
      </c>
      <c r="BF82" s="448">
        <f t="shared" si="64"/>
        <v>2</v>
      </c>
      <c r="BG82" s="448">
        <f t="shared" si="64"/>
        <v>5</v>
      </c>
      <c r="BH82" s="448">
        <f t="shared" si="64"/>
        <v>8</v>
      </c>
      <c r="BI82" s="448">
        <f t="shared" si="64"/>
        <v>12</v>
      </c>
      <c r="BJ82" s="448">
        <f t="shared" si="64"/>
        <v>22</v>
      </c>
    </row>
    <row r="83" spans="1:62" s="1" customFormat="1" ht="24">
      <c r="A83" s="446" t="str">
        <f t="shared" si="51"/>
        <v/>
      </c>
      <c r="B83" s="446" t="str">
        <f t="shared" si="51"/>
        <v/>
      </c>
      <c r="C83" s="446" t="str">
        <f t="shared" si="51"/>
        <v/>
      </c>
      <c r="D83" s="446" t="str">
        <f t="shared" si="51"/>
        <v/>
      </c>
      <c r="E83" s="446" t="str">
        <f t="shared" si="51"/>
        <v/>
      </c>
      <c r="F83" s="446" t="str">
        <f t="shared" si="51"/>
        <v/>
      </c>
      <c r="G83" s="446" t="str">
        <f t="shared" si="51"/>
        <v/>
      </c>
      <c r="H83" s="1" t="str">
        <f t="shared" si="51"/>
        <v/>
      </c>
      <c r="J83" s="24"/>
      <c r="K83" s="24"/>
      <c r="L83" s="24"/>
      <c r="M83" s="5"/>
      <c r="P83" s="11"/>
      <c r="R83" s="216" t="s">
        <v>134</v>
      </c>
      <c r="S83" s="244" t="s">
        <v>233</v>
      </c>
      <c r="T83" s="229"/>
      <c r="U83" s="93"/>
      <c r="V83" s="92"/>
      <c r="W83" s="94"/>
      <c r="X83" s="270"/>
      <c r="Y83" s="289"/>
      <c r="Z83" s="135"/>
      <c r="AA83" s="208"/>
      <c r="AB83" s="131"/>
      <c r="AC83" s="157"/>
      <c r="AD83" s="300"/>
      <c r="AE83" s="208"/>
      <c r="AF83" s="301"/>
      <c r="AG83" s="310"/>
      <c r="AH83" s="343"/>
      <c r="AI83" s="326"/>
      <c r="AJ83" s="349"/>
      <c r="AK83" s="159"/>
      <c r="AL83" s="160"/>
      <c r="AM83" s="161"/>
      <c r="AN83" s="380"/>
      <c r="AO83" s="401"/>
      <c r="AP83" s="162"/>
      <c r="AR83" s="1">
        <f t="shared" si="53"/>
        <v>17</v>
      </c>
      <c r="AS83" s="1">
        <f t="shared" si="53"/>
        <v>21</v>
      </c>
      <c r="AT83" s="1">
        <f t="shared" si="53"/>
        <v>16</v>
      </c>
      <c r="AU83" s="1">
        <f t="shared" si="53"/>
        <v>18</v>
      </c>
      <c r="AV83" s="1">
        <f t="shared" si="53"/>
        <v>15</v>
      </c>
      <c r="AW83" s="1">
        <f t="shared" si="53"/>
        <v>17</v>
      </c>
      <c r="AX83" s="1">
        <f t="shared" si="53"/>
        <v>23</v>
      </c>
      <c r="AY83" s="1">
        <f t="shared" si="53"/>
        <v>0</v>
      </c>
      <c r="AZ83" s="1">
        <f t="shared" si="53"/>
        <v>1.5</v>
      </c>
      <c r="BA83" s="1">
        <f t="shared" si="53"/>
        <v>54</v>
      </c>
      <c r="BD83" s="26">
        <f t="shared" si="54"/>
        <v>0</v>
      </c>
      <c r="BE83" s="26">
        <f t="shared" si="55"/>
        <v>0</v>
      </c>
      <c r="BF83" s="26">
        <f t="shared" si="56"/>
        <v>0</v>
      </c>
      <c r="BG83" s="26">
        <f t="shared" si="57"/>
        <v>0</v>
      </c>
      <c r="BH83" s="26">
        <f t="shared" si="58"/>
        <v>0</v>
      </c>
      <c r="BI83" s="26">
        <f t="shared" si="59"/>
        <v>0</v>
      </c>
      <c r="BJ83" s="26">
        <f t="shared" si="60"/>
        <v>0</v>
      </c>
    </row>
    <row r="84" spans="1:62" s="1" customFormat="1" ht="24">
      <c r="A84" s="446" t="str">
        <f t="shared" si="51"/>
        <v/>
      </c>
      <c r="B84" s="446" t="str">
        <f t="shared" si="51"/>
        <v/>
      </c>
      <c r="C84" s="446" t="str">
        <f t="shared" si="51"/>
        <v/>
      </c>
      <c r="D84" s="446" t="str">
        <f t="shared" si="51"/>
        <v/>
      </c>
      <c r="E84" s="446" t="str">
        <f t="shared" si="51"/>
        <v/>
      </c>
      <c r="F84" s="446" t="str">
        <f t="shared" si="51"/>
        <v/>
      </c>
      <c r="G84" s="446" t="str">
        <f t="shared" si="51"/>
        <v/>
      </c>
      <c r="H84" s="1" t="str">
        <f t="shared" si="51"/>
        <v/>
      </c>
      <c r="J84" s="24"/>
      <c r="K84" s="24"/>
      <c r="L84" s="24"/>
      <c r="M84" s="5"/>
      <c r="P84" s="11"/>
      <c r="R84" s="110" t="s">
        <v>225</v>
      </c>
      <c r="S84" s="177" t="s">
        <v>209</v>
      </c>
      <c r="T84" s="225"/>
      <c r="U84" s="409"/>
      <c r="V84" s="82"/>
      <c r="W84" s="57"/>
      <c r="X84" s="56"/>
      <c r="Y84" s="85"/>
      <c r="Z84" s="135">
        <f t="shared" si="29"/>
        <v>0</v>
      </c>
      <c r="AA84" s="136"/>
      <c r="AB84" s="131">
        <f t="shared" si="61"/>
        <v>0</v>
      </c>
      <c r="AC84" s="157">
        <f t="shared" si="45"/>
        <v>0</v>
      </c>
      <c r="AD84" s="140"/>
      <c r="AE84" s="136"/>
      <c r="AF84" s="137"/>
      <c r="AG84" s="157"/>
      <c r="AH84" s="337"/>
      <c r="AI84" s="326"/>
      <c r="AJ84" s="349"/>
      <c r="AK84" s="159"/>
      <c r="AL84" s="160"/>
      <c r="AM84" s="161"/>
      <c r="AN84" s="380"/>
      <c r="AO84" s="401"/>
      <c r="AP84" s="162"/>
      <c r="AR84" s="1">
        <f t="shared" si="53"/>
        <v>17</v>
      </c>
      <c r="AS84" s="1">
        <f t="shared" si="53"/>
        <v>21</v>
      </c>
      <c r="AT84" s="1">
        <f t="shared" si="53"/>
        <v>16</v>
      </c>
      <c r="AU84" s="1">
        <f t="shared" si="53"/>
        <v>18</v>
      </c>
      <c r="AV84" s="1">
        <f t="shared" si="53"/>
        <v>15</v>
      </c>
      <c r="AW84" s="1">
        <f t="shared" si="53"/>
        <v>17</v>
      </c>
      <c r="AX84" s="1">
        <f t="shared" si="53"/>
        <v>23</v>
      </c>
      <c r="AY84" s="1">
        <f t="shared" si="53"/>
        <v>0</v>
      </c>
      <c r="AZ84" s="1">
        <f t="shared" si="53"/>
        <v>1.5</v>
      </c>
      <c r="BA84" s="1">
        <f t="shared" si="53"/>
        <v>54</v>
      </c>
      <c r="BD84" s="26">
        <f t="shared" si="54"/>
        <v>0</v>
      </c>
      <c r="BE84" s="26">
        <f t="shared" si="55"/>
        <v>0</v>
      </c>
      <c r="BF84" s="26">
        <f t="shared" si="56"/>
        <v>0</v>
      </c>
      <c r="BG84" s="26">
        <f t="shared" si="57"/>
        <v>0</v>
      </c>
      <c r="BH84" s="26">
        <f t="shared" si="58"/>
        <v>0</v>
      </c>
      <c r="BI84" s="26">
        <f t="shared" si="59"/>
        <v>0</v>
      </c>
      <c r="BJ84" s="26">
        <f t="shared" si="60"/>
        <v>0</v>
      </c>
    </row>
    <row r="85" spans="1:62" s="1" customFormat="1" ht="36">
      <c r="A85" s="446" t="str">
        <f t="shared" si="51"/>
        <v/>
      </c>
      <c r="B85" s="446" t="str">
        <f t="shared" si="51"/>
        <v/>
      </c>
      <c r="C85" s="446" t="str">
        <f t="shared" si="51"/>
        <v/>
      </c>
      <c r="D85" s="446" t="str">
        <f t="shared" si="51"/>
        <v/>
      </c>
      <c r="E85" s="446" t="str">
        <f t="shared" si="51"/>
        <v/>
      </c>
      <c r="F85" s="446" t="str">
        <f t="shared" si="51"/>
        <v/>
      </c>
      <c r="G85" s="446" t="str">
        <f t="shared" si="51"/>
        <v/>
      </c>
      <c r="H85" s="1" t="str">
        <f t="shared" si="51"/>
        <v/>
      </c>
      <c r="J85" s="24"/>
      <c r="K85" s="24"/>
      <c r="L85" s="24"/>
      <c r="M85" s="5"/>
      <c r="P85" s="11"/>
      <c r="R85" s="215"/>
      <c r="S85" s="177" t="s">
        <v>220</v>
      </c>
      <c r="T85" s="225"/>
      <c r="U85" s="409"/>
      <c r="V85" s="82"/>
      <c r="W85" s="57"/>
      <c r="X85" s="56"/>
      <c r="Y85" s="85"/>
      <c r="Z85" s="135">
        <f t="shared" si="29"/>
        <v>0</v>
      </c>
      <c r="AA85" s="136"/>
      <c r="AB85" s="131">
        <f t="shared" si="61"/>
        <v>0</v>
      </c>
      <c r="AC85" s="157">
        <f t="shared" si="45"/>
        <v>0</v>
      </c>
      <c r="AD85" s="140"/>
      <c r="AE85" s="136"/>
      <c r="AF85" s="137"/>
      <c r="AG85" s="157"/>
      <c r="AH85" s="337"/>
      <c r="AI85" s="326"/>
      <c r="AJ85" s="349"/>
      <c r="AK85" s="159"/>
      <c r="AL85" s="160"/>
      <c r="AM85" s="161"/>
      <c r="AN85" s="380"/>
      <c r="AO85" s="401"/>
      <c r="AP85" s="162"/>
      <c r="AR85" s="1">
        <f t="shared" si="53"/>
        <v>17</v>
      </c>
      <c r="AS85" s="1">
        <f t="shared" si="53"/>
        <v>21</v>
      </c>
      <c r="AT85" s="1">
        <f t="shared" si="53"/>
        <v>16</v>
      </c>
      <c r="AU85" s="1">
        <f t="shared" si="53"/>
        <v>18</v>
      </c>
      <c r="AV85" s="1">
        <f t="shared" si="53"/>
        <v>15</v>
      </c>
      <c r="AW85" s="1">
        <f t="shared" si="53"/>
        <v>17</v>
      </c>
      <c r="AX85" s="1">
        <f t="shared" si="53"/>
        <v>23</v>
      </c>
      <c r="AY85" s="1">
        <f t="shared" si="53"/>
        <v>0</v>
      </c>
      <c r="AZ85" s="1">
        <f t="shared" si="53"/>
        <v>1.5</v>
      </c>
      <c r="BA85" s="1">
        <f t="shared" si="53"/>
        <v>54</v>
      </c>
      <c r="BD85" s="26">
        <f t="shared" si="54"/>
        <v>0</v>
      </c>
      <c r="BE85" s="26">
        <f t="shared" si="55"/>
        <v>0</v>
      </c>
      <c r="BF85" s="26">
        <f t="shared" si="56"/>
        <v>0</v>
      </c>
      <c r="BG85" s="26">
        <f t="shared" si="57"/>
        <v>0</v>
      </c>
      <c r="BH85" s="26">
        <f t="shared" si="58"/>
        <v>0</v>
      </c>
      <c r="BI85" s="26">
        <f t="shared" si="59"/>
        <v>0</v>
      </c>
      <c r="BJ85" s="26">
        <f t="shared" si="60"/>
        <v>0</v>
      </c>
    </row>
    <row r="86" spans="1:62" s="1" customFormat="1" ht="36">
      <c r="A86" s="446" t="str">
        <f t="shared" si="51"/>
        <v/>
      </c>
      <c r="B86" s="446" t="str">
        <f t="shared" si="51"/>
        <v/>
      </c>
      <c r="C86" s="446" t="str">
        <f t="shared" si="51"/>
        <v/>
      </c>
      <c r="D86" s="446">
        <f t="shared" si="51"/>
        <v>1</v>
      </c>
      <c r="E86" s="446" t="str">
        <f t="shared" si="51"/>
        <v/>
      </c>
      <c r="F86" s="446" t="str">
        <f t="shared" si="51"/>
        <v/>
      </c>
      <c r="G86" s="446" t="str">
        <f t="shared" si="51"/>
        <v/>
      </c>
      <c r="H86" s="1" t="str">
        <f t="shared" si="51"/>
        <v/>
      </c>
      <c r="I86" s="1" t="str">
        <f>IF(AQ86=0,"",1)</f>
        <v/>
      </c>
      <c r="J86" s="24"/>
      <c r="K86" s="24"/>
      <c r="L86" s="24"/>
      <c r="M86" s="5"/>
      <c r="P86" s="11">
        <f>(AG86+AH86)/AB86*100</f>
        <v>50</v>
      </c>
      <c r="R86" s="114" t="s">
        <v>49</v>
      </c>
      <c r="S86" s="246" t="s">
        <v>238</v>
      </c>
      <c r="T86" s="225"/>
      <c r="U86" s="409">
        <v>4</v>
      </c>
      <c r="V86" s="82"/>
      <c r="W86" s="57"/>
      <c r="X86" s="56">
        <v>2</v>
      </c>
      <c r="Y86" s="85">
        <f>X86*AZ86</f>
        <v>3</v>
      </c>
      <c r="Z86" s="135">
        <f t="shared" si="29"/>
        <v>108</v>
      </c>
      <c r="AA86" s="136"/>
      <c r="AB86" s="131">
        <f t="shared" si="61"/>
        <v>108</v>
      </c>
      <c r="AC86" s="157">
        <f t="shared" si="45"/>
        <v>54</v>
      </c>
      <c r="AD86" s="140">
        <f>AC86-AE86-AF86</f>
        <v>32</v>
      </c>
      <c r="AE86" s="193">
        <v>16</v>
      </c>
      <c r="AF86" s="142">
        <v>6</v>
      </c>
      <c r="AG86" s="157">
        <f>IF(AB86-AC86-AH86=0," ",AB86-AC86-AH86)</f>
        <v>54</v>
      </c>
      <c r="AH86" s="337"/>
      <c r="AI86" s="326"/>
      <c r="AJ86" s="349"/>
      <c r="AK86" s="159"/>
      <c r="AL86" s="160">
        <v>3</v>
      </c>
      <c r="AM86" s="161"/>
      <c r="AN86" s="380"/>
      <c r="AO86" s="401"/>
      <c r="AP86" s="162"/>
      <c r="AR86" s="1">
        <f t="shared" si="53"/>
        <v>17</v>
      </c>
      <c r="AS86" s="1">
        <f t="shared" si="53"/>
        <v>21</v>
      </c>
      <c r="AT86" s="1">
        <f t="shared" si="53"/>
        <v>16</v>
      </c>
      <c r="AU86" s="1">
        <f t="shared" si="53"/>
        <v>18</v>
      </c>
      <c r="AV86" s="1">
        <f t="shared" si="53"/>
        <v>15</v>
      </c>
      <c r="AW86" s="1">
        <f t="shared" si="53"/>
        <v>17</v>
      </c>
      <c r="AX86" s="1">
        <f t="shared" si="53"/>
        <v>23</v>
      </c>
      <c r="AY86" s="1">
        <f t="shared" si="53"/>
        <v>0</v>
      </c>
      <c r="AZ86" s="1">
        <f t="shared" si="53"/>
        <v>1.5</v>
      </c>
      <c r="BA86" s="1">
        <f t="shared" si="53"/>
        <v>54</v>
      </c>
      <c r="BD86" s="26">
        <f t="shared" si="54"/>
        <v>0</v>
      </c>
      <c r="BE86" s="26">
        <f t="shared" si="55"/>
        <v>0</v>
      </c>
      <c r="BF86" s="26">
        <f t="shared" si="56"/>
        <v>0</v>
      </c>
      <c r="BG86" s="26">
        <f t="shared" si="57"/>
        <v>3</v>
      </c>
      <c r="BH86" s="26">
        <f t="shared" si="58"/>
        <v>0</v>
      </c>
      <c r="BI86" s="26">
        <f t="shared" si="59"/>
        <v>0</v>
      </c>
      <c r="BJ86" s="26">
        <f t="shared" si="60"/>
        <v>0</v>
      </c>
    </row>
    <row r="87" spans="1:62" s="1" customFormat="1" ht="36">
      <c r="A87" s="446" t="str">
        <f t="shared" si="51"/>
        <v/>
      </c>
      <c r="B87" s="446" t="str">
        <f t="shared" si="51"/>
        <v/>
      </c>
      <c r="C87" s="446" t="str">
        <f t="shared" si="51"/>
        <v/>
      </c>
      <c r="D87" s="446" t="str">
        <f t="shared" si="51"/>
        <v/>
      </c>
      <c r="E87" s="446">
        <f t="shared" si="51"/>
        <v>1</v>
      </c>
      <c r="F87" s="446" t="str">
        <f t="shared" si="51"/>
        <v/>
      </c>
      <c r="G87" s="446" t="str">
        <f t="shared" si="51"/>
        <v/>
      </c>
      <c r="H87" s="1" t="str">
        <f t="shared" si="51"/>
        <v/>
      </c>
      <c r="I87" s="1" t="str">
        <f t="shared" si="51"/>
        <v/>
      </c>
      <c r="J87" s="24"/>
      <c r="K87" s="24"/>
      <c r="L87" s="24"/>
      <c r="M87" s="5"/>
      <c r="P87" s="11">
        <f>(AG87+AH87)/AB87*100</f>
        <v>44.444444444444443</v>
      </c>
      <c r="R87" s="114" t="s">
        <v>50</v>
      </c>
      <c r="S87" s="246" t="s">
        <v>239</v>
      </c>
      <c r="T87" s="225"/>
      <c r="U87" s="409">
        <v>5</v>
      </c>
      <c r="V87" s="82"/>
      <c r="W87" s="57"/>
      <c r="X87" s="56">
        <v>1</v>
      </c>
      <c r="Y87" s="85">
        <f>X87*AZ87</f>
        <v>1.5</v>
      </c>
      <c r="Z87" s="135">
        <f t="shared" si="29"/>
        <v>54</v>
      </c>
      <c r="AA87" s="136"/>
      <c r="AB87" s="131">
        <f t="shared" si="61"/>
        <v>54</v>
      </c>
      <c r="AC87" s="157">
        <f t="shared" si="45"/>
        <v>30</v>
      </c>
      <c r="AD87" s="140">
        <f t="shared" ref="AD87:AD94" si="65">AC87-AE87-AF87</f>
        <v>30</v>
      </c>
      <c r="AE87" s="179">
        <v>0</v>
      </c>
      <c r="AF87" s="142">
        <v>0</v>
      </c>
      <c r="AG87" s="157">
        <f>IF(AB87-AC87-AH87=0," ",AB87-AC87-AH87)</f>
        <v>24</v>
      </c>
      <c r="AH87" s="337"/>
      <c r="AI87" s="327"/>
      <c r="AJ87" s="349"/>
      <c r="AK87" s="159"/>
      <c r="AL87" s="160"/>
      <c r="AM87" s="161">
        <v>2</v>
      </c>
      <c r="AN87" s="380"/>
      <c r="AO87" s="401"/>
      <c r="AP87" s="162"/>
      <c r="AR87" s="1">
        <f t="shared" si="53"/>
        <v>17</v>
      </c>
      <c r="AS87" s="1">
        <f t="shared" si="53"/>
        <v>21</v>
      </c>
      <c r="AT87" s="1">
        <f t="shared" si="53"/>
        <v>16</v>
      </c>
      <c r="AU87" s="1">
        <f t="shared" si="53"/>
        <v>18</v>
      </c>
      <c r="AV87" s="1">
        <f t="shared" si="53"/>
        <v>15</v>
      </c>
      <c r="AW87" s="1">
        <f t="shared" si="53"/>
        <v>17</v>
      </c>
      <c r="AX87" s="1">
        <f t="shared" si="53"/>
        <v>23</v>
      </c>
      <c r="AY87" s="1">
        <f t="shared" si="53"/>
        <v>0</v>
      </c>
      <c r="AZ87" s="1">
        <f t="shared" si="53"/>
        <v>1.5</v>
      </c>
      <c r="BA87" s="1">
        <f t="shared" si="53"/>
        <v>54</v>
      </c>
      <c r="BD87" s="26">
        <f t="shared" si="54"/>
        <v>0</v>
      </c>
      <c r="BE87" s="26">
        <f t="shared" si="55"/>
        <v>0</v>
      </c>
      <c r="BF87" s="26">
        <f t="shared" si="56"/>
        <v>0</v>
      </c>
      <c r="BG87" s="26">
        <f t="shared" si="57"/>
        <v>0</v>
      </c>
      <c r="BH87" s="26">
        <f t="shared" si="58"/>
        <v>2</v>
      </c>
      <c r="BI87" s="26">
        <f t="shared" si="59"/>
        <v>0</v>
      </c>
      <c r="BJ87" s="26">
        <f t="shared" si="60"/>
        <v>0</v>
      </c>
    </row>
    <row r="88" spans="1:62" s="1" customFormat="1" ht="15">
      <c r="A88" s="446" t="str">
        <f t="shared" si="51"/>
        <v/>
      </c>
      <c r="B88" s="446" t="str">
        <f t="shared" si="51"/>
        <v/>
      </c>
      <c r="C88" s="446" t="str">
        <f t="shared" si="51"/>
        <v/>
      </c>
      <c r="D88" s="446" t="str">
        <f t="shared" si="51"/>
        <v/>
      </c>
      <c r="E88" s="446" t="str">
        <f t="shared" si="51"/>
        <v/>
      </c>
      <c r="F88" s="446" t="str">
        <f t="shared" si="51"/>
        <v/>
      </c>
      <c r="G88" s="446" t="str">
        <f t="shared" si="51"/>
        <v/>
      </c>
      <c r="H88" s="1" t="str">
        <f t="shared" si="51"/>
        <v/>
      </c>
      <c r="I88" s="1" t="str">
        <f t="shared" si="51"/>
        <v/>
      </c>
      <c r="J88" s="24"/>
      <c r="K88" s="24"/>
      <c r="L88" s="24"/>
      <c r="M88" s="5"/>
      <c r="P88" s="11" t="e">
        <f t="shared" ref="P88:P94" si="66">(AG88+AH88)/AB88*100</f>
        <v>#DIV/0!</v>
      </c>
      <c r="R88" s="114" t="s">
        <v>228</v>
      </c>
      <c r="S88" s="253" t="s">
        <v>127</v>
      </c>
      <c r="T88" s="237"/>
      <c r="U88" s="266"/>
      <c r="V88" s="283"/>
      <c r="W88" s="115"/>
      <c r="X88" s="116"/>
      <c r="Y88" s="85"/>
      <c r="Z88" s="135">
        <f t="shared" si="29"/>
        <v>0</v>
      </c>
      <c r="AA88" s="136"/>
      <c r="AB88" s="131">
        <f t="shared" si="61"/>
        <v>0</v>
      </c>
      <c r="AC88" s="157">
        <f t="shared" si="45"/>
        <v>0</v>
      </c>
      <c r="AD88" s="140">
        <f t="shared" si="65"/>
        <v>0</v>
      </c>
      <c r="AE88" s="179"/>
      <c r="AF88" s="142"/>
      <c r="AG88" s="157"/>
      <c r="AH88" s="344"/>
      <c r="AI88" s="326"/>
      <c r="AJ88" s="349"/>
      <c r="AK88" s="158"/>
      <c r="AL88" s="154"/>
      <c r="AM88" s="155"/>
      <c r="AN88" s="379"/>
      <c r="AO88" s="400"/>
      <c r="AP88" s="156"/>
      <c r="AR88" s="1">
        <f t="shared" si="53"/>
        <v>17</v>
      </c>
      <c r="AS88" s="1">
        <f t="shared" si="53"/>
        <v>21</v>
      </c>
      <c r="AT88" s="1">
        <f t="shared" si="53"/>
        <v>16</v>
      </c>
      <c r="AU88" s="1">
        <f t="shared" si="53"/>
        <v>18</v>
      </c>
      <c r="AV88" s="1">
        <f t="shared" si="53"/>
        <v>15</v>
      </c>
      <c r="AW88" s="1">
        <f t="shared" si="53"/>
        <v>17</v>
      </c>
      <c r="AX88" s="1">
        <f t="shared" si="53"/>
        <v>23</v>
      </c>
      <c r="AY88" s="1">
        <f t="shared" si="53"/>
        <v>0</v>
      </c>
      <c r="AZ88" s="1">
        <f t="shared" si="53"/>
        <v>1.5</v>
      </c>
      <c r="BA88" s="1">
        <f t="shared" si="53"/>
        <v>54</v>
      </c>
      <c r="BD88" s="26">
        <f t="shared" si="54"/>
        <v>0</v>
      </c>
      <c r="BE88" s="26">
        <f t="shared" si="55"/>
        <v>0</v>
      </c>
      <c r="BF88" s="26">
        <f t="shared" si="56"/>
        <v>0</v>
      </c>
      <c r="BG88" s="26">
        <f t="shared" si="57"/>
        <v>0</v>
      </c>
      <c r="BH88" s="26">
        <f t="shared" si="58"/>
        <v>0</v>
      </c>
      <c r="BI88" s="26">
        <f t="shared" si="59"/>
        <v>0</v>
      </c>
      <c r="BJ88" s="26">
        <f t="shared" si="60"/>
        <v>0</v>
      </c>
    </row>
    <row r="89" spans="1:62" s="1" customFormat="1" ht="24">
      <c r="A89" s="446" t="str">
        <f t="shared" si="51"/>
        <v/>
      </c>
      <c r="B89" s="446" t="str">
        <f t="shared" si="51"/>
        <v/>
      </c>
      <c r="C89" s="446" t="str">
        <f t="shared" si="51"/>
        <v/>
      </c>
      <c r="D89" s="446" t="str">
        <f t="shared" si="51"/>
        <v/>
      </c>
      <c r="E89" s="446" t="str">
        <f t="shared" si="51"/>
        <v/>
      </c>
      <c r="F89" s="446" t="str">
        <f t="shared" si="51"/>
        <v/>
      </c>
      <c r="G89" s="446">
        <f t="shared" si="51"/>
        <v>1</v>
      </c>
      <c r="H89" s="1" t="str">
        <f t="shared" si="51"/>
        <v/>
      </c>
      <c r="I89" s="1" t="str">
        <f t="shared" si="51"/>
        <v/>
      </c>
      <c r="J89" s="24"/>
      <c r="K89" s="24"/>
      <c r="L89" s="24"/>
      <c r="M89" s="5"/>
      <c r="P89" s="11">
        <f t="shared" si="66"/>
        <v>43.209876543209873</v>
      </c>
      <c r="R89" s="114" t="s">
        <v>51</v>
      </c>
      <c r="S89" s="246" t="s">
        <v>237</v>
      </c>
      <c r="T89" s="237"/>
      <c r="U89" s="266" t="s">
        <v>216</v>
      </c>
      <c r="V89" s="283"/>
      <c r="W89" s="115"/>
      <c r="X89" s="116">
        <v>1.5</v>
      </c>
      <c r="Y89" s="85">
        <f t="shared" ref="Y89:Y94" si="67">X89*AZ89</f>
        <v>2.25</v>
      </c>
      <c r="Z89" s="135">
        <f t="shared" si="29"/>
        <v>81</v>
      </c>
      <c r="AA89" s="136"/>
      <c r="AB89" s="131">
        <f t="shared" si="61"/>
        <v>81</v>
      </c>
      <c r="AC89" s="157">
        <f t="shared" si="45"/>
        <v>46</v>
      </c>
      <c r="AD89" s="140">
        <f t="shared" si="65"/>
        <v>46</v>
      </c>
      <c r="AE89" s="179">
        <v>0</v>
      </c>
      <c r="AF89" s="142"/>
      <c r="AG89" s="322">
        <f t="shared" ref="AG89:AG94" si="68">IF(AB89-AC89-AH89=0," ",AB89-AC89-AH89)</f>
        <v>35</v>
      </c>
      <c r="AH89" s="344"/>
      <c r="AI89" s="326"/>
      <c r="AJ89" s="168"/>
      <c r="AK89" s="158"/>
      <c r="AL89" s="154"/>
      <c r="AM89" s="361"/>
      <c r="AN89" s="168"/>
      <c r="AO89" s="402">
        <v>2</v>
      </c>
      <c r="AP89" s="156"/>
      <c r="AR89" s="1">
        <f t="shared" si="53"/>
        <v>17</v>
      </c>
      <c r="AS89" s="1">
        <f t="shared" si="53"/>
        <v>21</v>
      </c>
      <c r="AT89" s="1">
        <f t="shared" si="53"/>
        <v>16</v>
      </c>
      <c r="AU89" s="1">
        <f t="shared" si="53"/>
        <v>18</v>
      </c>
      <c r="AV89" s="1">
        <f t="shared" si="53"/>
        <v>15</v>
      </c>
      <c r="AW89" s="1">
        <f t="shared" si="53"/>
        <v>17</v>
      </c>
      <c r="AX89" s="1">
        <f t="shared" si="53"/>
        <v>23</v>
      </c>
      <c r="AY89" s="1">
        <f t="shared" si="53"/>
        <v>0</v>
      </c>
      <c r="AZ89" s="1">
        <f t="shared" si="53"/>
        <v>1.5</v>
      </c>
      <c r="BA89" s="1">
        <f t="shared" si="53"/>
        <v>54</v>
      </c>
      <c r="BD89" s="26">
        <f t="shared" si="54"/>
        <v>0</v>
      </c>
      <c r="BE89" s="26">
        <f t="shared" si="55"/>
        <v>0</v>
      </c>
      <c r="BF89" s="26">
        <f t="shared" si="56"/>
        <v>0</v>
      </c>
      <c r="BG89" s="26">
        <f t="shared" si="57"/>
        <v>0</v>
      </c>
      <c r="BH89" s="26">
        <f t="shared" si="58"/>
        <v>0</v>
      </c>
      <c r="BI89" s="26">
        <f t="shared" si="59"/>
        <v>0</v>
      </c>
      <c r="BJ89" s="26">
        <f t="shared" si="60"/>
        <v>2</v>
      </c>
    </row>
    <row r="90" spans="1:62" s="6" customFormat="1" ht="15">
      <c r="A90" s="446" t="str">
        <f t="shared" ref="A90:I94" si="69">IF(AI90=0,"",1)</f>
        <v/>
      </c>
      <c r="B90" s="446" t="str">
        <f t="shared" si="69"/>
        <v/>
      </c>
      <c r="C90" s="446" t="str">
        <f t="shared" si="69"/>
        <v/>
      </c>
      <c r="D90" s="446" t="str">
        <f t="shared" si="69"/>
        <v/>
      </c>
      <c r="E90" s="446" t="str">
        <f t="shared" si="69"/>
        <v/>
      </c>
      <c r="F90" s="446" t="str">
        <f t="shared" si="69"/>
        <v/>
      </c>
      <c r="G90" s="446">
        <f t="shared" si="69"/>
        <v>1</v>
      </c>
      <c r="H90" s="1" t="str">
        <f t="shared" si="69"/>
        <v/>
      </c>
      <c r="I90" s="1" t="str">
        <f t="shared" si="69"/>
        <v/>
      </c>
      <c r="J90" s="24"/>
      <c r="K90" s="24"/>
      <c r="L90" s="24"/>
      <c r="M90" s="5"/>
      <c r="N90" s="1"/>
      <c r="O90" s="1"/>
      <c r="P90" s="11">
        <f t="shared" si="66"/>
        <v>48.888888888888886</v>
      </c>
      <c r="Q90" s="1"/>
      <c r="R90" s="114" t="s">
        <v>52</v>
      </c>
      <c r="S90" s="246" t="s">
        <v>68</v>
      </c>
      <c r="T90" s="236"/>
      <c r="U90" s="262">
        <v>8</v>
      </c>
      <c r="V90" s="82">
        <v>8</v>
      </c>
      <c r="W90" s="57"/>
      <c r="X90" s="63">
        <v>2.5</v>
      </c>
      <c r="Y90" s="85">
        <f t="shared" si="67"/>
        <v>3.75</v>
      </c>
      <c r="Z90" s="135">
        <f t="shared" si="29"/>
        <v>135</v>
      </c>
      <c r="AA90" s="136"/>
      <c r="AB90" s="131">
        <f t="shared" si="61"/>
        <v>135</v>
      </c>
      <c r="AC90" s="157">
        <f t="shared" si="45"/>
        <v>69</v>
      </c>
      <c r="AD90" s="140">
        <f t="shared" si="65"/>
        <v>29</v>
      </c>
      <c r="AE90" s="136">
        <v>40</v>
      </c>
      <c r="AF90" s="142"/>
      <c r="AG90" s="322">
        <f t="shared" si="68"/>
        <v>36</v>
      </c>
      <c r="AH90" s="341">
        <v>30</v>
      </c>
      <c r="AI90" s="326"/>
      <c r="AJ90" s="349"/>
      <c r="AK90" s="158"/>
      <c r="AL90" s="154"/>
      <c r="AM90" s="155"/>
      <c r="AN90" s="379"/>
      <c r="AO90" s="400">
        <v>3</v>
      </c>
      <c r="AP90" s="156"/>
      <c r="AQ90" s="1"/>
      <c r="AR90" s="1">
        <f t="shared" si="53"/>
        <v>17</v>
      </c>
      <c r="AS90" s="1">
        <f t="shared" si="53"/>
        <v>21</v>
      </c>
      <c r="AT90" s="1">
        <f t="shared" si="53"/>
        <v>16</v>
      </c>
      <c r="AU90" s="1">
        <f t="shared" si="53"/>
        <v>18</v>
      </c>
      <c r="AV90" s="1">
        <f t="shared" si="53"/>
        <v>15</v>
      </c>
      <c r="AW90" s="1">
        <f t="shared" si="53"/>
        <v>17</v>
      </c>
      <c r="AX90" s="1">
        <f t="shared" si="53"/>
        <v>23</v>
      </c>
      <c r="AY90" s="1">
        <f t="shared" si="53"/>
        <v>0</v>
      </c>
      <c r="AZ90" s="1">
        <f t="shared" si="53"/>
        <v>1.5</v>
      </c>
      <c r="BA90" s="1">
        <f t="shared" si="53"/>
        <v>54</v>
      </c>
      <c r="BB90" s="1"/>
      <c r="BC90" s="1"/>
      <c r="BD90" s="26">
        <f t="shared" si="54"/>
        <v>0</v>
      </c>
      <c r="BE90" s="26">
        <f t="shared" si="55"/>
        <v>0</v>
      </c>
      <c r="BF90" s="26">
        <f t="shared" si="56"/>
        <v>0</v>
      </c>
      <c r="BG90" s="26">
        <f t="shared" si="57"/>
        <v>0</v>
      </c>
      <c r="BH90" s="26">
        <f t="shared" si="58"/>
        <v>0</v>
      </c>
      <c r="BI90" s="26">
        <f t="shared" si="59"/>
        <v>0</v>
      </c>
      <c r="BJ90" s="26">
        <f t="shared" si="60"/>
        <v>3</v>
      </c>
    </row>
    <row r="91" spans="1:62" s="1" customFormat="1" ht="15">
      <c r="A91" s="446" t="str">
        <f t="shared" si="69"/>
        <v/>
      </c>
      <c r="B91" s="446" t="str">
        <f t="shared" si="69"/>
        <v/>
      </c>
      <c r="C91" s="446" t="str">
        <f t="shared" si="69"/>
        <v/>
      </c>
      <c r="D91" s="446" t="str">
        <f t="shared" si="69"/>
        <v/>
      </c>
      <c r="E91" s="446">
        <f t="shared" si="69"/>
        <v>1</v>
      </c>
      <c r="F91" s="446" t="str">
        <f t="shared" si="69"/>
        <v/>
      </c>
      <c r="G91" s="446" t="str">
        <f t="shared" si="69"/>
        <v/>
      </c>
      <c r="H91" s="1" t="str">
        <f t="shared" si="69"/>
        <v/>
      </c>
      <c r="I91" s="1" t="str">
        <f t="shared" si="69"/>
        <v/>
      </c>
      <c r="J91" s="24"/>
      <c r="K91" s="24"/>
      <c r="L91" s="24"/>
      <c r="M91" s="5"/>
      <c r="P91" s="11">
        <f t="shared" si="66"/>
        <v>44.444444444444443</v>
      </c>
      <c r="R91" s="114" t="s">
        <v>53</v>
      </c>
      <c r="S91" s="246" t="s">
        <v>70</v>
      </c>
      <c r="T91" s="236"/>
      <c r="U91" s="262">
        <v>8</v>
      </c>
      <c r="V91" s="82"/>
      <c r="W91" s="57"/>
      <c r="X91" s="63">
        <v>1.5</v>
      </c>
      <c r="Y91" s="85">
        <f t="shared" si="67"/>
        <v>2.25</v>
      </c>
      <c r="Z91" s="135">
        <f t="shared" si="29"/>
        <v>81</v>
      </c>
      <c r="AA91" s="136"/>
      <c r="AB91" s="131">
        <f t="shared" si="61"/>
        <v>81</v>
      </c>
      <c r="AC91" s="157">
        <f t="shared" si="45"/>
        <v>45</v>
      </c>
      <c r="AD91" s="140">
        <f t="shared" si="65"/>
        <v>29</v>
      </c>
      <c r="AE91" s="136">
        <v>16</v>
      </c>
      <c r="AF91" s="142">
        <v>0</v>
      </c>
      <c r="AG91" s="322">
        <f t="shared" si="68"/>
        <v>36</v>
      </c>
      <c r="AH91" s="341"/>
      <c r="AI91" s="326"/>
      <c r="AJ91" s="349"/>
      <c r="AK91" s="158"/>
      <c r="AL91" s="154"/>
      <c r="AM91" s="361">
        <v>3</v>
      </c>
      <c r="AN91" s="379"/>
      <c r="AO91" s="403"/>
      <c r="AP91" s="156"/>
      <c r="AR91" s="1">
        <f t="shared" si="53"/>
        <v>17</v>
      </c>
      <c r="AS91" s="1">
        <f t="shared" si="53"/>
        <v>21</v>
      </c>
      <c r="AT91" s="1">
        <f t="shared" si="53"/>
        <v>16</v>
      </c>
      <c r="AU91" s="1">
        <f t="shared" si="53"/>
        <v>18</v>
      </c>
      <c r="AV91" s="1">
        <f t="shared" si="53"/>
        <v>15</v>
      </c>
      <c r="AW91" s="1">
        <f t="shared" si="53"/>
        <v>17</v>
      </c>
      <c r="AX91" s="1">
        <f t="shared" si="53"/>
        <v>23</v>
      </c>
      <c r="AY91" s="1">
        <f t="shared" si="53"/>
        <v>0</v>
      </c>
      <c r="AZ91" s="1">
        <f t="shared" si="53"/>
        <v>1.5</v>
      </c>
      <c r="BA91" s="1">
        <f t="shared" si="53"/>
        <v>54</v>
      </c>
      <c r="BD91" s="26">
        <f t="shared" si="54"/>
        <v>0</v>
      </c>
      <c r="BE91" s="26">
        <f t="shared" si="55"/>
        <v>0</v>
      </c>
      <c r="BF91" s="26">
        <f t="shared" si="56"/>
        <v>0</v>
      </c>
      <c r="BG91" s="26">
        <f t="shared" si="57"/>
        <v>0</v>
      </c>
      <c r="BH91" s="26">
        <f t="shared" si="58"/>
        <v>3</v>
      </c>
      <c r="BI91" s="26">
        <f t="shared" si="59"/>
        <v>0</v>
      </c>
      <c r="BJ91" s="26">
        <f t="shared" si="60"/>
        <v>0</v>
      </c>
    </row>
    <row r="92" spans="1:62" s="1" customFormat="1" ht="15">
      <c r="A92" s="446" t="str">
        <f t="shared" si="69"/>
        <v/>
      </c>
      <c r="B92" s="446" t="str">
        <f t="shared" si="69"/>
        <v/>
      </c>
      <c r="C92" s="446" t="str">
        <f t="shared" si="69"/>
        <v/>
      </c>
      <c r="D92" s="446" t="str">
        <f t="shared" si="69"/>
        <v/>
      </c>
      <c r="E92" s="446" t="str">
        <f t="shared" si="69"/>
        <v/>
      </c>
      <c r="F92" s="446">
        <f t="shared" si="69"/>
        <v>1</v>
      </c>
      <c r="G92" s="446" t="str">
        <f t="shared" si="69"/>
        <v/>
      </c>
      <c r="H92" s="1" t="str">
        <f t="shared" si="69"/>
        <v/>
      </c>
      <c r="I92" s="1" t="str">
        <f t="shared" si="69"/>
        <v/>
      </c>
      <c r="J92" s="24"/>
      <c r="K92" s="24"/>
      <c r="L92" s="24"/>
      <c r="M92" s="5"/>
      <c r="P92" s="11">
        <f t="shared" si="66"/>
        <v>49.629629629629626</v>
      </c>
      <c r="R92" s="114" t="s">
        <v>54</v>
      </c>
      <c r="S92" s="246" t="s">
        <v>72</v>
      </c>
      <c r="T92" s="236"/>
      <c r="U92" s="262">
        <v>8</v>
      </c>
      <c r="V92" s="82"/>
      <c r="W92" s="57"/>
      <c r="X92" s="63">
        <v>2.5</v>
      </c>
      <c r="Y92" s="85">
        <f t="shared" si="67"/>
        <v>3.75</v>
      </c>
      <c r="Z92" s="135">
        <f t="shared" si="29"/>
        <v>135</v>
      </c>
      <c r="AA92" s="136"/>
      <c r="AB92" s="131">
        <f t="shared" si="61"/>
        <v>135</v>
      </c>
      <c r="AC92" s="157">
        <f t="shared" si="45"/>
        <v>68</v>
      </c>
      <c r="AD92" s="140">
        <f t="shared" si="65"/>
        <v>28</v>
      </c>
      <c r="AE92" s="136">
        <v>40</v>
      </c>
      <c r="AF92" s="142"/>
      <c r="AG92" s="322">
        <f t="shared" si="68"/>
        <v>67</v>
      </c>
      <c r="AH92" s="341"/>
      <c r="AI92" s="326"/>
      <c r="AJ92" s="349"/>
      <c r="AK92" s="158"/>
      <c r="AL92" s="154"/>
      <c r="AM92" s="155"/>
      <c r="AN92" s="379">
        <v>4</v>
      </c>
      <c r="AO92" s="400"/>
      <c r="AP92" s="156"/>
      <c r="AR92" s="1">
        <f t="shared" si="53"/>
        <v>17</v>
      </c>
      <c r="AS92" s="1">
        <f t="shared" si="53"/>
        <v>21</v>
      </c>
      <c r="AT92" s="1">
        <f t="shared" si="53"/>
        <v>16</v>
      </c>
      <c r="AU92" s="1">
        <f t="shared" si="53"/>
        <v>18</v>
      </c>
      <c r="AV92" s="1">
        <f t="shared" si="53"/>
        <v>15</v>
      </c>
      <c r="AW92" s="1">
        <f t="shared" si="53"/>
        <v>17</v>
      </c>
      <c r="AX92" s="1">
        <f t="shared" si="53"/>
        <v>23</v>
      </c>
      <c r="AY92" s="1">
        <f t="shared" si="53"/>
        <v>0</v>
      </c>
      <c r="AZ92" s="1">
        <f t="shared" si="53"/>
        <v>1.5</v>
      </c>
      <c r="BA92" s="1">
        <f t="shared" si="53"/>
        <v>54</v>
      </c>
      <c r="BD92" s="26">
        <f t="shared" si="54"/>
        <v>0</v>
      </c>
      <c r="BE92" s="26">
        <f t="shared" si="55"/>
        <v>0</v>
      </c>
      <c r="BF92" s="26">
        <f t="shared" si="56"/>
        <v>0</v>
      </c>
      <c r="BG92" s="26">
        <f t="shared" si="57"/>
        <v>0</v>
      </c>
      <c r="BH92" s="26">
        <f t="shared" si="58"/>
        <v>0</v>
      </c>
      <c r="BI92" s="26">
        <f t="shared" si="59"/>
        <v>4</v>
      </c>
      <c r="BJ92" s="26">
        <f t="shared" si="60"/>
        <v>0</v>
      </c>
    </row>
    <row r="93" spans="1:62" s="1" customFormat="1" ht="15">
      <c r="A93" s="446" t="str">
        <f t="shared" si="69"/>
        <v/>
      </c>
      <c r="B93" s="446" t="str">
        <f t="shared" si="69"/>
        <v/>
      </c>
      <c r="C93" s="446" t="str">
        <f t="shared" si="69"/>
        <v/>
      </c>
      <c r="D93" s="446" t="str">
        <f t="shared" si="69"/>
        <v/>
      </c>
      <c r="E93" s="446" t="str">
        <f t="shared" si="69"/>
        <v/>
      </c>
      <c r="F93" s="446" t="str">
        <f t="shared" si="69"/>
        <v/>
      </c>
      <c r="G93" s="446">
        <f t="shared" si="69"/>
        <v>1</v>
      </c>
      <c r="H93" s="1" t="str">
        <f t="shared" si="69"/>
        <v/>
      </c>
      <c r="I93" s="1" t="str">
        <f t="shared" si="69"/>
        <v/>
      </c>
      <c r="J93" s="24"/>
      <c r="K93" s="24"/>
      <c r="L93" s="24"/>
      <c r="M93" s="5"/>
      <c r="P93" s="11">
        <f t="shared" si="66"/>
        <v>36.111111111111107</v>
      </c>
      <c r="R93" s="114" t="s">
        <v>63</v>
      </c>
      <c r="S93" s="246" t="s">
        <v>73</v>
      </c>
      <c r="T93" s="225"/>
      <c r="U93" s="409">
        <v>8</v>
      </c>
      <c r="V93" s="82"/>
      <c r="W93" s="57"/>
      <c r="X93" s="56">
        <v>2</v>
      </c>
      <c r="Y93" s="85">
        <f t="shared" si="67"/>
        <v>3</v>
      </c>
      <c r="Z93" s="135">
        <f t="shared" si="29"/>
        <v>108</v>
      </c>
      <c r="AA93" s="136"/>
      <c r="AB93" s="131">
        <f t="shared" si="61"/>
        <v>108</v>
      </c>
      <c r="AC93" s="157">
        <f t="shared" si="45"/>
        <v>69</v>
      </c>
      <c r="AD93" s="140">
        <f t="shared" si="65"/>
        <v>61</v>
      </c>
      <c r="AE93" s="194">
        <v>8</v>
      </c>
      <c r="AF93" s="142"/>
      <c r="AG93" s="322">
        <f t="shared" si="68"/>
        <v>39</v>
      </c>
      <c r="AH93" s="337"/>
      <c r="AI93" s="326"/>
      <c r="AJ93" s="349"/>
      <c r="AK93" s="159"/>
      <c r="AL93" s="160"/>
      <c r="AM93" s="161"/>
      <c r="AN93" s="379"/>
      <c r="AO93" s="401">
        <v>3</v>
      </c>
      <c r="AP93" s="162"/>
      <c r="AR93" s="1">
        <f t="shared" ref="AR93:BA98" si="70">AR92</f>
        <v>17</v>
      </c>
      <c r="AS93" s="1">
        <f t="shared" si="70"/>
        <v>21</v>
      </c>
      <c r="AT93" s="1">
        <f t="shared" si="70"/>
        <v>16</v>
      </c>
      <c r="AU93" s="1">
        <f t="shared" si="70"/>
        <v>18</v>
      </c>
      <c r="AV93" s="1">
        <f t="shared" si="70"/>
        <v>15</v>
      </c>
      <c r="AW93" s="1">
        <f t="shared" si="70"/>
        <v>17</v>
      </c>
      <c r="AX93" s="1">
        <f t="shared" si="70"/>
        <v>23</v>
      </c>
      <c r="AY93" s="1">
        <f t="shared" si="70"/>
        <v>0</v>
      </c>
      <c r="AZ93" s="1">
        <f t="shared" si="70"/>
        <v>1.5</v>
      </c>
      <c r="BA93" s="1">
        <f t="shared" si="70"/>
        <v>54</v>
      </c>
      <c r="BD93" s="26">
        <f t="shared" si="54"/>
        <v>0</v>
      </c>
      <c r="BE93" s="26">
        <f t="shared" si="55"/>
        <v>0</v>
      </c>
      <c r="BF93" s="26">
        <f t="shared" si="56"/>
        <v>0</v>
      </c>
      <c r="BG93" s="26">
        <f t="shared" si="57"/>
        <v>0</v>
      </c>
      <c r="BH93" s="26">
        <f t="shared" si="58"/>
        <v>0</v>
      </c>
      <c r="BI93" s="26">
        <f t="shared" si="59"/>
        <v>0</v>
      </c>
      <c r="BJ93" s="26">
        <f t="shared" si="60"/>
        <v>3</v>
      </c>
    </row>
    <row r="94" spans="1:62" s="1" customFormat="1" ht="24">
      <c r="A94" s="446" t="str">
        <f t="shared" si="69"/>
        <v/>
      </c>
      <c r="B94" s="446" t="str">
        <f t="shared" si="69"/>
        <v/>
      </c>
      <c r="C94" s="446" t="str">
        <f t="shared" si="69"/>
        <v/>
      </c>
      <c r="D94" s="446">
        <f t="shared" si="69"/>
        <v>1</v>
      </c>
      <c r="E94" s="446" t="str">
        <f t="shared" si="69"/>
        <v/>
      </c>
      <c r="F94" s="446" t="str">
        <f t="shared" si="69"/>
        <v/>
      </c>
      <c r="G94" s="446" t="str">
        <f t="shared" si="69"/>
        <v/>
      </c>
      <c r="H94" s="1" t="str">
        <f t="shared" si="69"/>
        <v/>
      </c>
      <c r="I94" s="1" t="str">
        <f t="shared" si="69"/>
        <v/>
      </c>
      <c r="J94" s="24"/>
      <c r="K94" s="24"/>
      <c r="L94" s="24"/>
      <c r="M94" s="5"/>
      <c r="P94" s="11">
        <f t="shared" si="66"/>
        <v>33.333333333333329</v>
      </c>
      <c r="R94" s="114" t="s">
        <v>74</v>
      </c>
      <c r="S94" s="254" t="s">
        <v>15</v>
      </c>
      <c r="T94" s="225"/>
      <c r="U94" s="409">
        <v>3</v>
      </c>
      <c r="V94" s="82"/>
      <c r="W94" s="57"/>
      <c r="X94" s="63">
        <v>1</v>
      </c>
      <c r="Y94" s="85">
        <f t="shared" si="67"/>
        <v>1.5</v>
      </c>
      <c r="Z94" s="150">
        <f t="shared" si="29"/>
        <v>54</v>
      </c>
      <c r="AA94" s="136"/>
      <c r="AB94" s="131">
        <f t="shared" si="61"/>
        <v>54</v>
      </c>
      <c r="AC94" s="157">
        <f t="shared" si="45"/>
        <v>36</v>
      </c>
      <c r="AD94" s="140">
        <f t="shared" si="65"/>
        <v>22</v>
      </c>
      <c r="AE94" s="179"/>
      <c r="AF94" s="142">
        <v>14</v>
      </c>
      <c r="AG94" s="322">
        <f t="shared" si="68"/>
        <v>18</v>
      </c>
      <c r="AH94" s="337"/>
      <c r="AI94" s="326"/>
      <c r="AJ94" s="350"/>
      <c r="AK94" s="166"/>
      <c r="AL94" s="154">
        <v>2</v>
      </c>
      <c r="AM94" s="155"/>
      <c r="AN94" s="379"/>
      <c r="AO94" s="400"/>
      <c r="AP94" s="156"/>
      <c r="AR94" s="1">
        <f t="shared" si="70"/>
        <v>17</v>
      </c>
      <c r="AS94" s="1">
        <f t="shared" si="70"/>
        <v>21</v>
      </c>
      <c r="AT94" s="1">
        <f t="shared" si="70"/>
        <v>16</v>
      </c>
      <c r="AU94" s="1">
        <f t="shared" si="70"/>
        <v>18</v>
      </c>
      <c r="AV94" s="1">
        <f t="shared" si="70"/>
        <v>15</v>
      </c>
      <c r="AW94" s="1">
        <f t="shared" si="70"/>
        <v>17</v>
      </c>
      <c r="AX94" s="1">
        <f t="shared" si="70"/>
        <v>23</v>
      </c>
      <c r="AY94" s="1">
        <f t="shared" si="70"/>
        <v>0</v>
      </c>
      <c r="AZ94" s="1">
        <f t="shared" si="70"/>
        <v>1.5</v>
      </c>
      <c r="BA94" s="1">
        <f t="shared" si="70"/>
        <v>54</v>
      </c>
      <c r="BD94" s="26">
        <f t="shared" si="54"/>
        <v>0</v>
      </c>
      <c r="BE94" s="26">
        <f t="shared" si="55"/>
        <v>0</v>
      </c>
      <c r="BF94" s="26">
        <f t="shared" si="56"/>
        <v>0</v>
      </c>
      <c r="BG94" s="26">
        <f t="shared" si="57"/>
        <v>2</v>
      </c>
      <c r="BH94" s="26">
        <f t="shared" si="58"/>
        <v>0</v>
      </c>
      <c r="BI94" s="26">
        <f t="shared" si="59"/>
        <v>0</v>
      </c>
      <c r="BJ94" s="26">
        <f t="shared" si="60"/>
        <v>0</v>
      </c>
    </row>
    <row r="95" spans="1:62" s="1" customFormat="1" ht="24">
      <c r="A95" s="446"/>
      <c r="B95" s="446"/>
      <c r="C95" s="446"/>
      <c r="D95" s="446"/>
      <c r="E95" s="446"/>
      <c r="F95" s="446"/>
      <c r="G95" s="446"/>
      <c r="J95" s="19"/>
      <c r="K95" s="19"/>
      <c r="L95" s="19">
        <f>T434</f>
        <v>0</v>
      </c>
      <c r="M95" s="5"/>
      <c r="P95" s="11"/>
      <c r="R95" s="110"/>
      <c r="S95" s="177" t="s">
        <v>210</v>
      </c>
      <c r="T95" s="225"/>
      <c r="U95" s="409"/>
      <c r="V95" s="82"/>
      <c r="W95" s="57"/>
      <c r="X95" s="111">
        <f t="shared" ref="X95:AO95" si="71">SUM(X86:X94)</f>
        <v>14</v>
      </c>
      <c r="Y95" s="112">
        <f t="shared" si="71"/>
        <v>21</v>
      </c>
      <c r="Z95" s="298">
        <f t="shared" si="71"/>
        <v>756</v>
      </c>
      <c r="AA95" s="196">
        <f t="shared" si="71"/>
        <v>0</v>
      </c>
      <c r="AB95" s="299">
        <f t="shared" si="71"/>
        <v>756</v>
      </c>
      <c r="AC95" s="309">
        <f t="shared" si="71"/>
        <v>417</v>
      </c>
      <c r="AD95" s="298">
        <f t="shared" si="71"/>
        <v>277</v>
      </c>
      <c r="AE95" s="196">
        <f t="shared" si="71"/>
        <v>120</v>
      </c>
      <c r="AF95" s="299">
        <f t="shared" si="71"/>
        <v>20</v>
      </c>
      <c r="AG95" s="309">
        <f t="shared" si="71"/>
        <v>309</v>
      </c>
      <c r="AH95" s="342">
        <f t="shared" si="71"/>
        <v>30</v>
      </c>
      <c r="AI95" s="325">
        <f t="shared" si="71"/>
        <v>0</v>
      </c>
      <c r="AJ95" s="149">
        <f t="shared" si="71"/>
        <v>0</v>
      </c>
      <c r="AK95" s="365">
        <f t="shared" si="71"/>
        <v>0</v>
      </c>
      <c r="AL95" s="197">
        <f t="shared" si="71"/>
        <v>5</v>
      </c>
      <c r="AM95" s="325">
        <f t="shared" si="71"/>
        <v>5</v>
      </c>
      <c r="AN95" s="149">
        <f t="shared" si="71"/>
        <v>4</v>
      </c>
      <c r="AO95" s="336">
        <f t="shared" si="71"/>
        <v>8</v>
      </c>
      <c r="AP95" s="385"/>
      <c r="AR95" s="1">
        <f t="shared" si="70"/>
        <v>17</v>
      </c>
      <c r="AS95" s="1">
        <f t="shared" si="70"/>
        <v>21</v>
      </c>
      <c r="AT95" s="1">
        <f t="shared" si="70"/>
        <v>16</v>
      </c>
      <c r="AU95" s="1">
        <f t="shared" si="70"/>
        <v>18</v>
      </c>
      <c r="AV95" s="1">
        <f t="shared" si="70"/>
        <v>15</v>
      </c>
      <c r="AW95" s="1">
        <f t="shared" si="70"/>
        <v>17</v>
      </c>
      <c r="AX95" s="1">
        <f t="shared" si="70"/>
        <v>23</v>
      </c>
      <c r="AY95" s="1">
        <f t="shared" si="70"/>
        <v>0</v>
      </c>
      <c r="AZ95" s="1">
        <f t="shared" si="70"/>
        <v>1.5</v>
      </c>
      <c r="BA95" s="1">
        <f t="shared" si="70"/>
        <v>54</v>
      </c>
      <c r="BD95" s="448">
        <f>SUM(BD83:BD94)</f>
        <v>0</v>
      </c>
      <c r="BE95" s="448">
        <f t="shared" ref="BE95:BJ95" si="72">SUM(BE83:BE94)</f>
        <v>0</v>
      </c>
      <c r="BF95" s="448">
        <f t="shared" si="72"/>
        <v>0</v>
      </c>
      <c r="BG95" s="448">
        <f t="shared" si="72"/>
        <v>5</v>
      </c>
      <c r="BH95" s="448">
        <f t="shared" si="72"/>
        <v>5</v>
      </c>
      <c r="BI95" s="448">
        <f t="shared" si="72"/>
        <v>4</v>
      </c>
      <c r="BJ95" s="448">
        <f t="shared" si="72"/>
        <v>8</v>
      </c>
    </row>
    <row r="96" spans="1:62" s="1" customFormat="1" ht="24">
      <c r="A96" s="446"/>
      <c r="B96" s="446"/>
      <c r="C96" s="446"/>
      <c r="D96" s="446"/>
      <c r="E96" s="446"/>
      <c r="F96" s="446"/>
      <c r="G96" s="446"/>
      <c r="J96" s="19"/>
      <c r="K96" s="19"/>
      <c r="L96" s="19"/>
      <c r="M96" s="5"/>
      <c r="P96" s="11"/>
      <c r="R96" s="110"/>
      <c r="S96" s="177" t="s">
        <v>211</v>
      </c>
      <c r="T96" s="225"/>
      <c r="U96" s="409"/>
      <c r="V96" s="82"/>
      <c r="W96" s="57"/>
      <c r="X96" s="272">
        <f>X45+X57+X73+X81</f>
        <v>98</v>
      </c>
      <c r="Y96" s="291">
        <f t="shared" ref="Y96:AO96" si="73">Y45+Y57+Y82</f>
        <v>147</v>
      </c>
      <c r="Z96" s="302">
        <f t="shared" si="73"/>
        <v>5292</v>
      </c>
      <c r="AA96" s="209">
        <f t="shared" si="73"/>
        <v>188</v>
      </c>
      <c r="AB96" s="303">
        <f t="shared" si="73"/>
        <v>5104</v>
      </c>
      <c r="AC96" s="311">
        <f t="shared" si="73"/>
        <v>2360</v>
      </c>
      <c r="AD96" s="302">
        <f t="shared" si="73"/>
        <v>1546</v>
      </c>
      <c r="AE96" s="209">
        <f t="shared" si="73"/>
        <v>322</v>
      </c>
      <c r="AF96" s="303">
        <f t="shared" si="73"/>
        <v>492</v>
      </c>
      <c r="AG96" s="311">
        <f t="shared" si="73"/>
        <v>1904</v>
      </c>
      <c r="AH96" s="345">
        <f t="shared" si="73"/>
        <v>30</v>
      </c>
      <c r="AI96" s="328">
        <f t="shared" si="73"/>
        <v>4</v>
      </c>
      <c r="AJ96" s="351">
        <f t="shared" si="73"/>
        <v>0</v>
      </c>
      <c r="AK96" s="366">
        <f t="shared" si="73"/>
        <v>19</v>
      </c>
      <c r="AL96" s="367">
        <f t="shared" si="73"/>
        <v>14</v>
      </c>
      <c r="AM96" s="362">
        <f t="shared" si="73"/>
        <v>30</v>
      </c>
      <c r="AN96" s="381">
        <f t="shared" si="73"/>
        <v>30</v>
      </c>
      <c r="AO96" s="404">
        <f t="shared" si="73"/>
        <v>22</v>
      </c>
      <c r="AP96" s="386"/>
      <c r="AR96" s="1">
        <f t="shared" si="70"/>
        <v>17</v>
      </c>
      <c r="AS96" s="1">
        <f t="shared" si="70"/>
        <v>21</v>
      </c>
      <c r="AT96" s="1">
        <f t="shared" si="70"/>
        <v>16</v>
      </c>
      <c r="AU96" s="1">
        <f t="shared" si="70"/>
        <v>18</v>
      </c>
      <c r="AV96" s="1">
        <f t="shared" si="70"/>
        <v>15</v>
      </c>
      <c r="AW96" s="1">
        <f t="shared" si="70"/>
        <v>17</v>
      </c>
      <c r="AX96" s="1">
        <f t="shared" si="70"/>
        <v>23</v>
      </c>
      <c r="AY96" s="1">
        <f t="shared" si="70"/>
        <v>0</v>
      </c>
      <c r="AZ96" s="1">
        <f t="shared" si="70"/>
        <v>1.5</v>
      </c>
      <c r="BA96" s="1">
        <f t="shared" si="70"/>
        <v>54</v>
      </c>
      <c r="BD96" s="448">
        <f>BD45+BD82+BD57</f>
        <v>4</v>
      </c>
      <c r="BE96" s="448">
        <f t="shared" ref="BE96:BJ96" si="74">BE45+BE82+BE57</f>
        <v>0</v>
      </c>
      <c r="BF96" s="448">
        <f t="shared" si="74"/>
        <v>19</v>
      </c>
      <c r="BG96" s="448">
        <f t="shared" si="74"/>
        <v>14</v>
      </c>
      <c r="BH96" s="448">
        <f t="shared" si="74"/>
        <v>30</v>
      </c>
      <c r="BI96" s="448">
        <f t="shared" si="74"/>
        <v>30</v>
      </c>
      <c r="BJ96" s="448">
        <f t="shared" si="74"/>
        <v>22</v>
      </c>
    </row>
    <row r="97" spans="1:62" s="1" customFormat="1" ht="15">
      <c r="A97" s="446"/>
      <c r="B97" s="446"/>
      <c r="C97" s="446"/>
      <c r="D97" s="446"/>
      <c r="E97" s="446"/>
      <c r="F97" s="446"/>
      <c r="G97" s="446"/>
      <c r="J97" s="18"/>
      <c r="K97" s="18"/>
      <c r="L97" s="18"/>
      <c r="M97" s="5"/>
      <c r="P97" s="11"/>
      <c r="R97" s="110" t="s">
        <v>55</v>
      </c>
      <c r="S97" s="177" t="s">
        <v>17</v>
      </c>
      <c r="T97" s="225"/>
      <c r="U97" s="409"/>
      <c r="V97" s="82"/>
      <c r="W97" s="57"/>
      <c r="X97" s="56">
        <f>AQ3/2</f>
        <v>10</v>
      </c>
      <c r="Y97" s="85">
        <f>X97*AZ97</f>
        <v>15</v>
      </c>
      <c r="Z97" s="140">
        <f>X97*BA97</f>
        <v>540</v>
      </c>
      <c r="AA97" s="136"/>
      <c r="AB97" s="304">
        <f>X97*BA97</f>
        <v>540</v>
      </c>
      <c r="AC97" s="157"/>
      <c r="AD97" s="140"/>
      <c r="AE97" s="136"/>
      <c r="AF97" s="137"/>
      <c r="AG97" s="157"/>
      <c r="AH97" s="337"/>
      <c r="AI97" s="326"/>
      <c r="AJ97" s="349"/>
      <c r="AK97" s="159"/>
      <c r="AL97" s="160"/>
      <c r="AM97" s="161"/>
      <c r="AN97" s="380"/>
      <c r="AO97" s="401"/>
      <c r="AP97" s="162"/>
      <c r="AR97" s="1">
        <f t="shared" si="70"/>
        <v>17</v>
      </c>
      <c r="AS97" s="1">
        <f t="shared" si="70"/>
        <v>21</v>
      </c>
      <c r="AT97" s="1">
        <f t="shared" si="70"/>
        <v>16</v>
      </c>
      <c r="AU97" s="1">
        <f t="shared" si="70"/>
        <v>18</v>
      </c>
      <c r="AV97" s="1">
        <f t="shared" si="70"/>
        <v>15</v>
      </c>
      <c r="AW97" s="1">
        <f t="shared" si="70"/>
        <v>17</v>
      </c>
      <c r="AX97" s="1">
        <f t="shared" si="70"/>
        <v>23</v>
      </c>
      <c r="AY97" s="1">
        <f t="shared" si="70"/>
        <v>0</v>
      </c>
      <c r="AZ97" s="1">
        <f t="shared" si="70"/>
        <v>1.5</v>
      </c>
      <c r="BA97" s="1">
        <f t="shared" si="70"/>
        <v>54</v>
      </c>
      <c r="BD97" s="26">
        <f t="shared" si="54"/>
        <v>0</v>
      </c>
      <c r="BE97" s="26">
        <f t="shared" si="55"/>
        <v>0</v>
      </c>
      <c r="BF97" s="26">
        <f t="shared" si="56"/>
        <v>0</v>
      </c>
      <c r="BG97" s="26">
        <f t="shared" si="57"/>
        <v>0</v>
      </c>
      <c r="BH97" s="26">
        <f t="shared" si="58"/>
        <v>0</v>
      </c>
      <c r="BI97" s="26">
        <f t="shared" si="59"/>
        <v>0</v>
      </c>
      <c r="BJ97" s="26">
        <f t="shared" si="60"/>
        <v>0</v>
      </c>
    </row>
    <row r="98" spans="1:62" s="1" customFormat="1" ht="15">
      <c r="A98" s="446"/>
      <c r="B98" s="446"/>
      <c r="C98" s="446"/>
      <c r="D98" s="446"/>
      <c r="E98" s="446"/>
      <c r="F98" s="446"/>
      <c r="G98" s="446"/>
      <c r="M98" s="5"/>
      <c r="P98" s="11"/>
      <c r="R98" s="110"/>
      <c r="S98" s="177" t="s">
        <v>212</v>
      </c>
      <c r="T98" s="225"/>
      <c r="U98" s="409"/>
      <c r="V98" s="82"/>
      <c r="W98" s="57"/>
      <c r="X98" s="111">
        <f t="shared" ref="X98:AH98" si="75">X95+X96+X97</f>
        <v>122</v>
      </c>
      <c r="Y98" s="112">
        <f t="shared" si="75"/>
        <v>183</v>
      </c>
      <c r="Z98" s="298">
        <f t="shared" si="75"/>
        <v>6588</v>
      </c>
      <c r="AA98" s="196">
        <f t="shared" si="75"/>
        <v>188</v>
      </c>
      <c r="AB98" s="299">
        <f t="shared" si="75"/>
        <v>6400</v>
      </c>
      <c r="AC98" s="309">
        <f t="shared" si="75"/>
        <v>2777</v>
      </c>
      <c r="AD98" s="298">
        <f t="shared" si="75"/>
        <v>1823</v>
      </c>
      <c r="AE98" s="196">
        <f t="shared" si="75"/>
        <v>442</v>
      </c>
      <c r="AF98" s="299">
        <f>AF95+AF96+AF97</f>
        <v>512</v>
      </c>
      <c r="AG98" s="309">
        <f t="shared" si="75"/>
        <v>2213</v>
      </c>
      <c r="AH98" s="342">
        <f t="shared" si="75"/>
        <v>60</v>
      </c>
      <c r="AI98" s="329">
        <f t="shared" ref="AI98:AO98" si="76">AI95+AI96</f>
        <v>4</v>
      </c>
      <c r="AJ98" s="352">
        <f t="shared" si="76"/>
        <v>0</v>
      </c>
      <c r="AK98" s="163">
        <f t="shared" si="76"/>
        <v>19</v>
      </c>
      <c r="AL98" s="164">
        <f t="shared" si="76"/>
        <v>19</v>
      </c>
      <c r="AM98" s="363">
        <f t="shared" si="76"/>
        <v>35</v>
      </c>
      <c r="AN98" s="167">
        <f t="shared" si="76"/>
        <v>34</v>
      </c>
      <c r="AO98" s="405">
        <f t="shared" si="76"/>
        <v>30</v>
      </c>
      <c r="AP98" s="165"/>
      <c r="AR98" s="1">
        <f t="shared" si="70"/>
        <v>17</v>
      </c>
      <c r="AS98" s="1">
        <f t="shared" si="70"/>
        <v>21</v>
      </c>
      <c r="AT98" s="1">
        <f t="shared" si="70"/>
        <v>16</v>
      </c>
      <c r="AU98" s="1">
        <f t="shared" si="70"/>
        <v>18</v>
      </c>
      <c r="AV98" s="1">
        <f t="shared" si="70"/>
        <v>15</v>
      </c>
      <c r="AW98" s="1">
        <f t="shared" si="70"/>
        <v>17</v>
      </c>
      <c r="AX98" s="1">
        <f t="shared" si="70"/>
        <v>23</v>
      </c>
      <c r="AY98" s="1">
        <f t="shared" si="70"/>
        <v>0</v>
      </c>
      <c r="AZ98" s="1">
        <f t="shared" si="70"/>
        <v>1.5</v>
      </c>
      <c r="BA98" s="1">
        <f t="shared" si="70"/>
        <v>54</v>
      </c>
      <c r="BD98" s="449">
        <f>BD95+BD96</f>
        <v>4</v>
      </c>
      <c r="BE98" s="449">
        <f t="shared" ref="BE98:BJ98" si="77">BE95+BE96</f>
        <v>0</v>
      </c>
      <c r="BF98" s="449">
        <f t="shared" si="77"/>
        <v>19</v>
      </c>
      <c r="BG98" s="449">
        <f t="shared" si="77"/>
        <v>19</v>
      </c>
      <c r="BH98" s="449">
        <f t="shared" si="77"/>
        <v>35</v>
      </c>
      <c r="BI98" s="449">
        <f t="shared" si="77"/>
        <v>34</v>
      </c>
      <c r="BJ98" s="449">
        <f t="shared" si="77"/>
        <v>30</v>
      </c>
    </row>
    <row r="99" spans="1:62" s="1" customFormat="1" ht="15">
      <c r="A99" s="446"/>
      <c r="B99" s="446"/>
      <c r="C99" s="446"/>
      <c r="D99" s="446"/>
      <c r="E99" s="446"/>
      <c r="F99" s="446"/>
      <c r="G99" s="446"/>
      <c r="H99" s="5"/>
      <c r="I99" s="5"/>
      <c r="J99" s="5"/>
      <c r="K99" s="5"/>
      <c r="L99" s="5"/>
      <c r="M99" s="5"/>
      <c r="R99" s="411"/>
      <c r="S99" s="246" t="s">
        <v>213</v>
      </c>
      <c r="T99" s="225"/>
      <c r="U99" s="409"/>
      <c r="V99" s="82"/>
      <c r="W99" s="57"/>
      <c r="X99" s="111">
        <f t="shared" ref="X99:AO99" si="78">X98+X34</f>
        <v>122</v>
      </c>
      <c r="Y99" s="112">
        <f t="shared" si="78"/>
        <v>183</v>
      </c>
      <c r="Z99" s="298">
        <f t="shared" si="78"/>
        <v>8978</v>
      </c>
      <c r="AA99" s="196">
        <f t="shared" si="78"/>
        <v>458</v>
      </c>
      <c r="AB99" s="299">
        <f t="shared" si="78"/>
        <v>8520</v>
      </c>
      <c r="AC99" s="309">
        <f t="shared" si="78"/>
        <v>4498</v>
      </c>
      <c r="AD99" s="298">
        <f t="shared" si="78"/>
        <v>3230</v>
      </c>
      <c r="AE99" s="196">
        <f t="shared" si="78"/>
        <v>548</v>
      </c>
      <c r="AF99" s="299">
        <f t="shared" si="78"/>
        <v>720</v>
      </c>
      <c r="AG99" s="309">
        <f t="shared" si="78"/>
        <v>2612</v>
      </c>
      <c r="AH99" s="342">
        <f t="shared" si="78"/>
        <v>60</v>
      </c>
      <c r="AI99" s="325">
        <f t="shared" si="78"/>
        <v>34</v>
      </c>
      <c r="AJ99" s="149">
        <f t="shared" si="78"/>
        <v>35</v>
      </c>
      <c r="AK99" s="365">
        <f t="shared" si="78"/>
        <v>33</v>
      </c>
      <c r="AL99" s="197">
        <f t="shared" si="78"/>
        <v>33</v>
      </c>
      <c r="AM99" s="325">
        <f t="shared" si="78"/>
        <v>35</v>
      </c>
      <c r="AN99" s="149">
        <f t="shared" si="78"/>
        <v>34</v>
      </c>
      <c r="AO99" s="336">
        <f t="shared" si="78"/>
        <v>30</v>
      </c>
      <c r="AP99" s="385"/>
      <c r="BD99" s="450">
        <f>BD98+BD34</f>
        <v>34</v>
      </c>
      <c r="BE99" s="450">
        <f t="shared" ref="BE99:BJ99" si="79">BE98+BE34</f>
        <v>35</v>
      </c>
      <c r="BF99" s="450">
        <f t="shared" si="79"/>
        <v>33</v>
      </c>
      <c r="BG99" s="450">
        <f t="shared" si="79"/>
        <v>33</v>
      </c>
      <c r="BH99" s="450">
        <f t="shared" si="79"/>
        <v>35</v>
      </c>
      <c r="BI99" s="450">
        <f t="shared" si="79"/>
        <v>34</v>
      </c>
      <c r="BJ99" s="450">
        <f t="shared" si="79"/>
        <v>30</v>
      </c>
    </row>
    <row r="100" spans="1:62" s="1" customFormat="1" ht="15">
      <c r="A100" s="446"/>
      <c r="B100" s="446"/>
      <c r="C100" s="446"/>
      <c r="D100" s="446"/>
      <c r="E100" s="446"/>
      <c r="F100" s="446"/>
      <c r="G100" s="446"/>
      <c r="H100" s="5"/>
      <c r="I100" s="5"/>
      <c r="J100" s="5"/>
      <c r="K100" s="5"/>
      <c r="L100" s="5"/>
      <c r="M100" s="5"/>
      <c r="R100" s="411"/>
      <c r="S100" s="246" t="s">
        <v>242</v>
      </c>
      <c r="T100" s="225"/>
      <c r="U100" s="409"/>
      <c r="V100" s="82"/>
      <c r="W100" s="57"/>
      <c r="X100" s="111"/>
      <c r="Y100" s="112"/>
      <c r="Z100" s="140"/>
      <c r="AA100" s="136"/>
      <c r="AB100" s="137"/>
      <c r="AC100" s="157"/>
      <c r="AD100" s="140"/>
      <c r="AE100" s="136"/>
      <c r="AF100" s="137"/>
      <c r="AG100" s="157"/>
      <c r="AH100" s="336"/>
      <c r="AI100" s="412">
        <f>AI1</f>
        <v>9</v>
      </c>
      <c r="AJ100" s="413">
        <f t="shared" ref="AJ100:AP100" si="80">AJ1</f>
        <v>10</v>
      </c>
      <c r="AK100" s="414">
        <f t="shared" si="80"/>
        <v>11</v>
      </c>
      <c r="AL100" s="415">
        <f t="shared" si="80"/>
        <v>10</v>
      </c>
      <c r="AM100" s="412">
        <f t="shared" si="80"/>
        <v>9</v>
      </c>
      <c r="AN100" s="413">
        <f t="shared" si="80"/>
        <v>8</v>
      </c>
      <c r="AO100" s="416">
        <f t="shared" si="80"/>
        <v>9</v>
      </c>
      <c r="AP100" s="412">
        <f t="shared" si="80"/>
        <v>0</v>
      </c>
      <c r="BD100" s="26">
        <f t="shared" si="54"/>
        <v>9</v>
      </c>
      <c r="BE100" s="26">
        <f t="shared" si="55"/>
        <v>10</v>
      </c>
      <c r="BF100" s="26">
        <f t="shared" si="56"/>
        <v>11</v>
      </c>
      <c r="BG100" s="26">
        <f t="shared" si="57"/>
        <v>10</v>
      </c>
      <c r="BH100" s="26">
        <f t="shared" si="58"/>
        <v>9</v>
      </c>
      <c r="BI100" s="26">
        <f t="shared" si="59"/>
        <v>8</v>
      </c>
      <c r="BJ100" s="26">
        <f t="shared" si="60"/>
        <v>9</v>
      </c>
    </row>
    <row r="101" spans="1:62" s="1" customFormat="1" ht="15">
      <c r="A101" s="446"/>
      <c r="B101" s="446"/>
      <c r="C101" s="446"/>
      <c r="D101" s="446"/>
      <c r="E101" s="446"/>
      <c r="F101" s="446"/>
      <c r="G101" s="446"/>
      <c r="H101" s="5"/>
      <c r="I101" s="5"/>
      <c r="J101" s="5"/>
      <c r="K101" s="5"/>
      <c r="L101" s="5"/>
      <c r="M101" s="5"/>
      <c r="R101" s="411"/>
      <c r="S101" s="246" t="s">
        <v>132</v>
      </c>
      <c r="T101" s="225"/>
      <c r="U101" s="409"/>
      <c r="V101" s="82"/>
      <c r="W101" s="57"/>
      <c r="X101" s="56"/>
      <c r="Y101" s="85"/>
      <c r="Z101" s="140"/>
      <c r="AA101" s="136"/>
      <c r="AB101" s="137"/>
      <c r="AC101" s="157"/>
      <c r="AD101" s="140"/>
      <c r="AE101" s="136"/>
      <c r="AF101" s="137"/>
      <c r="AG101" s="157"/>
      <c r="AH101" s="336"/>
      <c r="AI101" s="330">
        <f t="shared" ref="AI101:AO101" si="81">AI3</f>
        <v>0</v>
      </c>
      <c r="AJ101" s="353">
        <f t="shared" si="81"/>
        <v>1</v>
      </c>
      <c r="AK101" s="368">
        <f t="shared" si="81"/>
        <v>4</v>
      </c>
      <c r="AL101" s="284">
        <f t="shared" si="81"/>
        <v>4</v>
      </c>
      <c r="AM101" s="330">
        <f t="shared" si="81"/>
        <v>3</v>
      </c>
      <c r="AN101" s="353">
        <f t="shared" si="81"/>
        <v>4</v>
      </c>
      <c r="AO101" s="406">
        <f t="shared" si="81"/>
        <v>4</v>
      </c>
      <c r="AP101" s="387"/>
      <c r="BD101" s="26">
        <f t="shared" si="54"/>
        <v>0</v>
      </c>
      <c r="BE101" s="26">
        <f t="shared" si="55"/>
        <v>1</v>
      </c>
      <c r="BF101" s="26">
        <f t="shared" si="56"/>
        <v>4</v>
      </c>
      <c r="BG101" s="26">
        <f t="shared" si="57"/>
        <v>4</v>
      </c>
      <c r="BH101" s="26">
        <f t="shared" si="58"/>
        <v>3</v>
      </c>
      <c r="BI101" s="26">
        <f t="shared" si="59"/>
        <v>4</v>
      </c>
      <c r="BJ101" s="26">
        <f t="shared" si="60"/>
        <v>4</v>
      </c>
    </row>
    <row r="102" spans="1:62" s="3" customFormat="1" ht="15">
      <c r="A102" s="32"/>
      <c r="B102" s="32"/>
      <c r="C102" s="32"/>
      <c r="D102" s="32"/>
      <c r="E102" s="32"/>
      <c r="F102" s="32"/>
      <c r="G102" s="32"/>
      <c r="H102" s="5"/>
      <c r="I102" s="5"/>
      <c r="J102" s="5"/>
      <c r="K102" s="5"/>
      <c r="M102" s="5"/>
      <c r="N102" s="1"/>
      <c r="O102" s="1"/>
      <c r="P102" s="9"/>
      <c r="Q102" s="22"/>
      <c r="R102" s="117"/>
      <c r="S102" s="255" t="str">
        <f>AG2</f>
        <v>заліків</v>
      </c>
      <c r="T102" s="238"/>
      <c r="U102" s="267"/>
      <c r="V102" s="118"/>
      <c r="W102" s="119"/>
      <c r="X102" s="120"/>
      <c r="Y102" s="292"/>
      <c r="Z102" s="169"/>
      <c r="AA102" s="151"/>
      <c r="AB102" s="131"/>
      <c r="AC102" s="312"/>
      <c r="AD102" s="169"/>
      <c r="AE102" s="151"/>
      <c r="AF102" s="131"/>
      <c r="AG102" s="312"/>
      <c r="AH102" s="346"/>
      <c r="AI102" s="331">
        <f>AI2</f>
        <v>2</v>
      </c>
      <c r="AJ102" s="354">
        <f t="shared" ref="AJ102:AO102" si="82">AJ2</f>
        <v>4</v>
      </c>
      <c r="AK102" s="369">
        <f t="shared" si="82"/>
        <v>7</v>
      </c>
      <c r="AL102" s="285">
        <f t="shared" si="82"/>
        <v>5</v>
      </c>
      <c r="AM102" s="331">
        <f t="shared" si="82"/>
        <v>4</v>
      </c>
      <c r="AN102" s="354">
        <f t="shared" si="82"/>
        <v>3</v>
      </c>
      <c r="AO102" s="407">
        <f t="shared" si="82"/>
        <v>8</v>
      </c>
      <c r="AP102" s="388"/>
      <c r="BD102" s="26">
        <f t="shared" si="54"/>
        <v>2</v>
      </c>
      <c r="BE102" s="26">
        <f t="shared" si="55"/>
        <v>4</v>
      </c>
      <c r="BF102" s="26">
        <f t="shared" si="56"/>
        <v>7</v>
      </c>
      <c r="BG102" s="26">
        <f t="shared" si="57"/>
        <v>5</v>
      </c>
      <c r="BH102" s="26">
        <f t="shared" si="58"/>
        <v>4</v>
      </c>
      <c r="BI102" s="26">
        <f t="shared" si="59"/>
        <v>3</v>
      </c>
      <c r="BJ102" s="26">
        <f t="shared" si="60"/>
        <v>8</v>
      </c>
    </row>
    <row r="103" spans="1:62" s="3" customFormat="1" ht="15">
      <c r="A103" s="32"/>
      <c r="B103" s="32"/>
      <c r="C103" s="32"/>
      <c r="D103" s="32"/>
      <c r="E103" s="32"/>
      <c r="F103" s="32"/>
      <c r="G103" s="32"/>
      <c r="H103" s="5"/>
      <c r="I103" s="5"/>
      <c r="J103" s="5"/>
      <c r="K103" s="5"/>
      <c r="M103" s="5"/>
      <c r="N103" s="1"/>
      <c r="O103" s="1"/>
      <c r="P103" s="9"/>
      <c r="Q103" s="22"/>
      <c r="R103" s="117"/>
      <c r="S103" s="255" t="s">
        <v>137</v>
      </c>
      <c r="T103" s="238"/>
      <c r="U103" s="267"/>
      <c r="V103" s="118"/>
      <c r="W103" s="119"/>
      <c r="X103" s="120"/>
      <c r="Y103" s="292"/>
      <c r="Z103" s="169"/>
      <c r="AA103" s="151"/>
      <c r="AB103" s="131"/>
      <c r="AC103" s="312"/>
      <c r="AD103" s="169"/>
      <c r="AE103" s="151"/>
      <c r="AF103" s="131"/>
      <c r="AG103" s="312"/>
      <c r="AH103" s="346"/>
      <c r="AI103" s="294"/>
      <c r="AJ103" s="168"/>
      <c r="AK103" s="169"/>
      <c r="AL103" s="131"/>
      <c r="AM103" s="294"/>
      <c r="AN103" s="168">
        <v>1</v>
      </c>
      <c r="AO103" s="346">
        <v>1</v>
      </c>
      <c r="AP103" s="389"/>
      <c r="BD103" s="26">
        <f t="shared" si="54"/>
        <v>0</v>
      </c>
      <c r="BE103" s="26">
        <f t="shared" si="55"/>
        <v>0</v>
      </c>
      <c r="BF103" s="26">
        <f t="shared" si="56"/>
        <v>0</v>
      </c>
      <c r="BG103" s="26">
        <f t="shared" si="57"/>
        <v>0</v>
      </c>
      <c r="BH103" s="26">
        <f t="shared" si="58"/>
        <v>0</v>
      </c>
      <c r="BI103" s="26">
        <f t="shared" si="59"/>
        <v>1</v>
      </c>
      <c r="BJ103" s="26">
        <f t="shared" si="60"/>
        <v>1</v>
      </c>
    </row>
    <row r="104" spans="1:62" s="3" customFormat="1" ht="15.75" thickBot="1">
      <c r="A104" s="32"/>
      <c r="B104" s="32"/>
      <c r="C104" s="32"/>
      <c r="D104" s="32"/>
      <c r="E104" s="32"/>
      <c r="F104" s="32"/>
      <c r="G104" s="32"/>
      <c r="H104" s="5"/>
      <c r="I104" s="5"/>
      <c r="J104" s="5"/>
      <c r="K104" s="5"/>
      <c r="M104" s="5"/>
      <c r="N104" s="1"/>
      <c r="O104" s="1"/>
      <c r="P104" s="9"/>
      <c r="Q104" s="22"/>
      <c r="R104" s="286"/>
      <c r="S104" s="256" t="s">
        <v>136</v>
      </c>
      <c r="T104" s="287"/>
      <c r="U104" s="124"/>
      <c r="V104" s="121"/>
      <c r="W104" s="122"/>
      <c r="X104" s="123"/>
      <c r="Y104" s="293"/>
      <c r="Z104" s="305"/>
      <c r="AA104" s="152"/>
      <c r="AB104" s="144"/>
      <c r="AC104" s="313"/>
      <c r="AD104" s="305"/>
      <c r="AE104" s="152"/>
      <c r="AF104" s="144"/>
      <c r="AG104" s="313"/>
      <c r="AH104" s="256"/>
      <c r="AI104" s="287"/>
      <c r="AJ104" s="124"/>
      <c r="AK104" s="121"/>
      <c r="AL104" s="122"/>
      <c r="AM104" s="287"/>
      <c r="AN104" s="124"/>
      <c r="AO104" s="256"/>
      <c r="AP104" s="125"/>
      <c r="BD104" s="26">
        <f t="shared" si="54"/>
        <v>0</v>
      </c>
      <c r="BE104" s="26">
        <f t="shared" si="55"/>
        <v>0</v>
      </c>
      <c r="BF104" s="26">
        <f t="shared" si="56"/>
        <v>0</v>
      </c>
      <c r="BG104" s="26">
        <f t="shared" si="57"/>
        <v>0</v>
      </c>
      <c r="BH104" s="26">
        <f t="shared" si="58"/>
        <v>0</v>
      </c>
      <c r="BI104" s="26">
        <f t="shared" si="59"/>
        <v>0</v>
      </c>
      <c r="BJ104" s="26">
        <f t="shared" si="60"/>
        <v>0</v>
      </c>
    </row>
    <row r="105" spans="1:62" s="3" customFormat="1" ht="15">
      <c r="H105" s="5"/>
      <c r="I105" s="5"/>
      <c r="J105" s="5"/>
      <c r="K105" s="5"/>
      <c r="M105" s="5"/>
      <c r="N105" s="1"/>
      <c r="O105" s="1"/>
      <c r="P105" s="9"/>
      <c r="Q105" s="22"/>
      <c r="R105" s="25"/>
      <c r="X105" s="55"/>
      <c r="Y105" s="55"/>
      <c r="Z105" s="153"/>
      <c r="AA105" s="153"/>
      <c r="AB105" s="153"/>
      <c r="AC105" s="153"/>
      <c r="AD105" s="153"/>
      <c r="AE105" s="153"/>
      <c r="AF105" s="153"/>
      <c r="AG105" s="153"/>
      <c r="AI105" s="12"/>
      <c r="AJ105" s="12"/>
      <c r="AK105" s="12"/>
    </row>
    <row r="106" spans="1:62" s="3" customFormat="1" ht="15">
      <c r="H106" s="5"/>
      <c r="I106" s="5"/>
      <c r="J106" s="5"/>
      <c r="K106" s="5"/>
      <c r="M106" s="5"/>
      <c r="N106" s="1"/>
      <c r="O106" s="1"/>
      <c r="P106" s="9"/>
      <c r="Q106" s="22"/>
      <c r="Z106" s="153"/>
      <c r="AA106" s="153"/>
      <c r="AB106" s="153"/>
      <c r="AC106" s="153"/>
      <c r="AD106" s="153"/>
      <c r="AE106" s="153"/>
      <c r="AF106" s="153"/>
      <c r="AG106" s="153"/>
    </row>
    <row r="107" spans="1:62" s="3" customFormat="1" ht="15">
      <c r="H107" s="5"/>
      <c r="I107" s="5"/>
      <c r="J107" s="5"/>
      <c r="K107" s="5"/>
      <c r="M107" s="5"/>
      <c r="N107" s="1"/>
      <c r="O107" s="1"/>
      <c r="P107" s="9"/>
      <c r="Q107" s="22"/>
      <c r="R107" s="25"/>
      <c r="X107" s="55"/>
      <c r="Y107" s="55"/>
      <c r="Z107" s="153"/>
      <c r="AA107" s="153"/>
      <c r="AB107" s="153"/>
      <c r="AC107" s="153"/>
      <c r="AD107" s="153"/>
      <c r="AE107" s="153"/>
      <c r="AF107" s="153"/>
      <c r="AG107" s="153"/>
      <c r="AI107" s="12"/>
      <c r="AJ107" s="12"/>
      <c r="AK107" s="12"/>
    </row>
    <row r="108" spans="1:62" s="3" customFormat="1" ht="15">
      <c r="H108" s="5"/>
      <c r="I108" s="5"/>
      <c r="J108" s="5"/>
      <c r="K108" s="5"/>
      <c r="M108" s="5"/>
      <c r="N108" s="1"/>
      <c r="O108" s="1"/>
      <c r="P108" s="9"/>
      <c r="Q108" s="22"/>
      <c r="R108" s="25"/>
      <c r="X108" s="55"/>
      <c r="Y108" s="55"/>
      <c r="Z108" s="153"/>
      <c r="AA108" s="153"/>
      <c r="AB108" s="153"/>
      <c r="AC108" s="153"/>
      <c r="AD108" s="153"/>
      <c r="AE108" s="153"/>
      <c r="AF108" s="153"/>
      <c r="AG108" s="153"/>
      <c r="AI108" s="12"/>
      <c r="AJ108" s="12"/>
      <c r="AK108" s="12"/>
    </row>
    <row r="109" spans="1:62" s="3" customFormat="1" ht="15">
      <c r="H109" s="5"/>
      <c r="I109" s="5"/>
      <c r="J109" s="5"/>
      <c r="K109" s="5"/>
      <c r="M109" s="5"/>
      <c r="N109" s="1"/>
      <c r="O109" s="1"/>
      <c r="P109" s="9"/>
      <c r="Q109" s="22"/>
      <c r="R109" s="25"/>
      <c r="X109" s="55"/>
      <c r="Y109" s="55"/>
      <c r="Z109" s="153"/>
      <c r="AA109" s="153"/>
      <c r="AB109" s="153"/>
      <c r="AC109" s="153"/>
      <c r="AD109" s="153"/>
      <c r="AE109" s="153"/>
      <c r="AF109" s="153"/>
      <c r="AG109" s="153"/>
      <c r="AI109" s="12"/>
      <c r="AJ109" s="12"/>
      <c r="AK109" s="12"/>
    </row>
    <row r="110" spans="1:62" s="3" customFormat="1" ht="15">
      <c r="H110" s="5"/>
      <c r="I110" s="5"/>
      <c r="J110" s="5"/>
      <c r="K110" s="5"/>
      <c r="M110" s="5"/>
      <c r="N110" s="1"/>
      <c r="O110" s="1"/>
      <c r="P110" s="9"/>
      <c r="Q110" s="22"/>
      <c r="R110" s="25"/>
      <c r="X110" s="55"/>
      <c r="Y110" s="55"/>
      <c r="Z110" s="153"/>
      <c r="AA110" s="153"/>
      <c r="AB110" s="153"/>
      <c r="AC110" s="153"/>
      <c r="AD110" s="153"/>
      <c r="AE110" s="153"/>
      <c r="AF110" s="153"/>
      <c r="AG110" s="153"/>
      <c r="AI110" s="12"/>
      <c r="AJ110" s="12"/>
      <c r="AK110" s="12"/>
    </row>
    <row r="111" spans="1:62" s="3" customFormat="1" ht="15">
      <c r="H111" s="5"/>
      <c r="I111" s="5"/>
      <c r="J111" s="5"/>
      <c r="K111" s="5"/>
      <c r="M111" s="5"/>
      <c r="N111" s="1"/>
      <c r="O111" s="1"/>
      <c r="P111" s="9"/>
      <c r="Q111" s="22"/>
      <c r="R111" s="25"/>
      <c r="X111" s="55"/>
      <c r="Y111" s="55"/>
      <c r="Z111" s="153"/>
      <c r="AA111" s="153"/>
      <c r="AB111" s="153"/>
      <c r="AC111" s="153"/>
      <c r="AD111" s="153"/>
      <c r="AE111" s="153"/>
      <c r="AF111" s="153"/>
      <c r="AG111" s="153"/>
      <c r="AI111" s="12"/>
      <c r="AJ111" s="12"/>
      <c r="AK111" s="12"/>
    </row>
    <row r="112" spans="1:62" s="3" customFormat="1" ht="15">
      <c r="H112" s="5"/>
      <c r="I112" s="5"/>
      <c r="J112" s="5"/>
      <c r="K112" s="5"/>
      <c r="M112" s="5"/>
      <c r="N112" s="1"/>
      <c r="O112" s="1"/>
      <c r="P112" s="9"/>
      <c r="Q112" s="22"/>
      <c r="R112" s="25"/>
      <c r="X112" s="55"/>
      <c r="Y112" s="55"/>
      <c r="Z112" s="153"/>
      <c r="AA112" s="153"/>
      <c r="AB112" s="153"/>
      <c r="AC112" s="153"/>
      <c r="AD112" s="153"/>
      <c r="AE112" s="153"/>
      <c r="AF112" s="153"/>
      <c r="AG112" s="153"/>
      <c r="AI112" s="12"/>
      <c r="AJ112" s="12"/>
      <c r="AK112" s="12"/>
    </row>
    <row r="113" spans="8:37" s="3" customFormat="1" ht="15">
      <c r="H113" s="5"/>
      <c r="I113" s="5"/>
      <c r="J113" s="5"/>
      <c r="K113" s="5"/>
      <c r="M113" s="5"/>
      <c r="N113" s="1"/>
      <c r="O113" s="1"/>
      <c r="P113" s="9"/>
      <c r="Q113" s="22"/>
      <c r="R113" s="25"/>
      <c r="X113" s="55"/>
      <c r="Y113" s="55"/>
      <c r="Z113" s="153"/>
      <c r="AA113" s="153"/>
      <c r="AB113" s="153"/>
      <c r="AC113" s="153"/>
      <c r="AD113" s="153"/>
      <c r="AE113" s="153"/>
      <c r="AF113" s="153"/>
      <c r="AG113" s="153"/>
      <c r="AI113" s="12"/>
      <c r="AJ113" s="12"/>
      <c r="AK113" s="12"/>
    </row>
    <row r="114" spans="8:37" s="3" customFormat="1" ht="15">
      <c r="H114" s="5"/>
      <c r="I114" s="5"/>
      <c r="J114" s="5"/>
      <c r="K114" s="5"/>
      <c r="M114" s="5"/>
      <c r="N114" s="1"/>
      <c r="O114" s="1"/>
      <c r="P114" s="9"/>
      <c r="Q114" s="22"/>
      <c r="R114" s="25"/>
      <c r="X114" s="55"/>
      <c r="Y114" s="55"/>
      <c r="Z114" s="153"/>
      <c r="AA114" s="153"/>
      <c r="AB114" s="153"/>
      <c r="AC114" s="153"/>
      <c r="AD114" s="153"/>
      <c r="AE114" s="153"/>
      <c r="AF114" s="153"/>
      <c r="AG114" s="153"/>
      <c r="AI114" s="12"/>
      <c r="AJ114" s="12"/>
      <c r="AK114" s="12"/>
    </row>
    <row r="115" spans="8:37" s="3" customFormat="1" ht="15">
      <c r="H115" s="5"/>
      <c r="I115" s="5"/>
      <c r="J115" s="5"/>
      <c r="K115" s="5"/>
      <c r="M115" s="5"/>
      <c r="N115" s="1"/>
      <c r="O115" s="1"/>
      <c r="P115" s="9"/>
      <c r="Q115" s="22"/>
      <c r="R115" s="25"/>
      <c r="X115" s="55"/>
      <c r="Y115" s="55"/>
      <c r="Z115" s="153"/>
      <c r="AA115" s="153"/>
      <c r="AB115" s="153"/>
      <c r="AC115" s="153"/>
      <c r="AD115" s="153"/>
      <c r="AE115" s="153"/>
      <c r="AF115" s="153"/>
      <c r="AG115" s="153"/>
      <c r="AI115" s="12"/>
      <c r="AJ115" s="12"/>
      <c r="AK115" s="12"/>
    </row>
    <row r="116" spans="8:37" s="3" customFormat="1" ht="15">
      <c r="H116" s="5"/>
      <c r="I116" s="5"/>
      <c r="J116" s="5"/>
      <c r="K116" s="5"/>
      <c r="M116" s="5"/>
      <c r="N116" s="1"/>
      <c r="O116" s="1"/>
      <c r="P116" s="9"/>
      <c r="Q116" s="22"/>
      <c r="R116" s="25"/>
      <c r="X116" s="55"/>
      <c r="Y116" s="55"/>
      <c r="Z116" s="153"/>
      <c r="AA116" s="153"/>
      <c r="AB116" s="153"/>
      <c r="AC116" s="153"/>
      <c r="AD116" s="153"/>
      <c r="AE116" s="153"/>
      <c r="AF116" s="153"/>
      <c r="AG116" s="153"/>
      <c r="AI116" s="12"/>
      <c r="AJ116" s="12"/>
      <c r="AK116" s="12"/>
    </row>
    <row r="117" spans="8:37" s="3" customFormat="1" ht="15">
      <c r="H117" s="5"/>
      <c r="I117" s="5"/>
      <c r="J117" s="5"/>
      <c r="K117" s="5"/>
      <c r="M117" s="5"/>
      <c r="N117" s="1"/>
      <c r="O117" s="1"/>
      <c r="P117" s="9"/>
      <c r="Q117" s="22"/>
      <c r="R117" s="25"/>
      <c r="X117" s="55"/>
      <c r="Y117" s="55"/>
      <c r="Z117" s="153"/>
      <c r="AA117" s="153"/>
      <c r="AB117" s="153"/>
      <c r="AC117" s="153"/>
      <c r="AD117" s="153"/>
      <c r="AE117" s="153"/>
      <c r="AF117" s="153"/>
      <c r="AG117" s="153"/>
      <c r="AI117" s="12"/>
      <c r="AJ117" s="12"/>
      <c r="AK117" s="12"/>
    </row>
    <row r="118" spans="8:37" s="3" customFormat="1" ht="15">
      <c r="H118" s="5"/>
      <c r="I118" s="5"/>
      <c r="J118" s="5"/>
      <c r="K118" s="5"/>
      <c r="M118" s="5"/>
      <c r="N118" s="1"/>
      <c r="O118" s="1"/>
      <c r="P118" s="9"/>
      <c r="Q118" s="22"/>
      <c r="R118" s="25"/>
      <c r="X118" s="55"/>
      <c r="Y118" s="55"/>
      <c r="Z118" s="153"/>
      <c r="AA118" s="153"/>
      <c r="AB118" s="153"/>
      <c r="AC118" s="153"/>
      <c r="AD118" s="153"/>
      <c r="AE118" s="153"/>
      <c r="AF118" s="153"/>
      <c r="AG118" s="153"/>
      <c r="AI118" s="12"/>
      <c r="AJ118" s="12"/>
      <c r="AK118" s="12"/>
    </row>
    <row r="119" spans="8:37" s="3" customFormat="1" ht="15">
      <c r="H119" s="5"/>
      <c r="I119" s="5"/>
      <c r="J119" s="5"/>
      <c r="K119" s="5"/>
      <c r="M119" s="5"/>
      <c r="N119" s="1"/>
      <c r="O119" s="1"/>
      <c r="P119" s="9"/>
      <c r="Q119" s="22"/>
      <c r="R119" s="25"/>
      <c r="X119" s="55"/>
      <c r="Y119" s="55"/>
      <c r="Z119" s="153"/>
      <c r="AA119" s="153"/>
      <c r="AB119" s="153"/>
      <c r="AC119" s="153"/>
      <c r="AD119" s="153"/>
      <c r="AE119" s="153"/>
      <c r="AF119" s="153"/>
      <c r="AG119" s="153"/>
      <c r="AI119" s="12"/>
      <c r="AJ119" s="12"/>
      <c r="AK119" s="12"/>
    </row>
    <row r="120" spans="8:37" s="3" customFormat="1" ht="15">
      <c r="H120" s="5"/>
      <c r="I120" s="5"/>
      <c r="J120" s="5"/>
      <c r="K120" s="5"/>
      <c r="M120" s="5"/>
      <c r="N120" s="1"/>
      <c r="O120" s="1"/>
      <c r="P120" s="9"/>
      <c r="Q120" s="22"/>
      <c r="R120" s="25"/>
      <c r="X120" s="55"/>
      <c r="Y120" s="55"/>
      <c r="Z120" s="153"/>
      <c r="AA120" s="153"/>
      <c r="AB120" s="153"/>
      <c r="AC120" s="153"/>
      <c r="AD120" s="153"/>
      <c r="AE120" s="153"/>
      <c r="AF120" s="153"/>
      <c r="AG120" s="153"/>
      <c r="AI120" s="12"/>
      <c r="AJ120" s="12"/>
      <c r="AK120" s="12"/>
    </row>
    <row r="121" spans="8:37" s="3" customFormat="1" ht="15">
      <c r="H121" s="5"/>
      <c r="I121" s="5"/>
      <c r="J121" s="5"/>
      <c r="K121" s="5"/>
      <c r="M121" s="5"/>
      <c r="N121" s="1"/>
      <c r="O121" s="1"/>
      <c r="P121" s="9"/>
      <c r="Q121" s="22"/>
      <c r="R121" s="25"/>
      <c r="X121" s="55"/>
      <c r="Y121" s="55"/>
      <c r="Z121" s="153"/>
      <c r="AA121" s="153"/>
      <c r="AB121" s="153"/>
      <c r="AC121" s="153"/>
      <c r="AD121" s="153"/>
      <c r="AE121" s="153"/>
      <c r="AF121" s="153"/>
      <c r="AG121" s="153"/>
      <c r="AI121" s="12"/>
      <c r="AJ121" s="12"/>
      <c r="AK121" s="12"/>
    </row>
    <row r="122" spans="8:37" s="3" customFormat="1" ht="15">
      <c r="H122" s="5"/>
      <c r="I122" s="5"/>
      <c r="J122" s="5"/>
      <c r="K122" s="5"/>
      <c r="M122" s="5"/>
      <c r="N122" s="1"/>
      <c r="O122" s="1"/>
      <c r="P122" s="9"/>
      <c r="Q122" s="22"/>
      <c r="R122" s="25"/>
      <c r="X122" s="55"/>
      <c r="Y122" s="55"/>
      <c r="Z122" s="153"/>
      <c r="AA122" s="153"/>
      <c r="AB122" s="153"/>
      <c r="AC122" s="153"/>
      <c r="AD122" s="153"/>
      <c r="AE122" s="153"/>
      <c r="AF122" s="153"/>
      <c r="AG122" s="153"/>
      <c r="AI122" s="12"/>
      <c r="AJ122" s="12"/>
      <c r="AK122" s="12"/>
    </row>
    <row r="123" spans="8:37" s="3" customFormat="1" ht="15">
      <c r="H123" s="5"/>
      <c r="I123" s="5"/>
      <c r="J123" s="5"/>
      <c r="K123" s="5"/>
      <c r="M123" s="5"/>
      <c r="N123" s="1"/>
      <c r="O123" s="1"/>
      <c r="P123" s="9"/>
      <c r="Q123" s="22"/>
      <c r="R123" s="25"/>
      <c r="X123" s="55"/>
      <c r="Y123" s="55"/>
      <c r="Z123" s="153"/>
      <c r="AA123" s="153"/>
      <c r="AB123" s="153"/>
      <c r="AC123" s="153"/>
      <c r="AD123" s="153"/>
      <c r="AE123" s="153"/>
      <c r="AF123" s="153"/>
      <c r="AG123" s="153"/>
      <c r="AI123" s="12"/>
      <c r="AJ123" s="12"/>
      <c r="AK123" s="12"/>
    </row>
    <row r="124" spans="8:37" s="3" customFormat="1" ht="15">
      <c r="H124" s="5"/>
      <c r="I124" s="5"/>
      <c r="J124" s="5"/>
      <c r="K124" s="5"/>
      <c r="M124" s="5"/>
      <c r="N124" s="1"/>
      <c r="O124" s="1"/>
      <c r="P124" s="9"/>
      <c r="Q124" s="22"/>
      <c r="R124" s="25"/>
      <c r="X124" s="55"/>
      <c r="Y124" s="55"/>
      <c r="Z124" s="153"/>
      <c r="AA124" s="153"/>
      <c r="AB124" s="153"/>
      <c r="AC124" s="153"/>
      <c r="AD124" s="153"/>
      <c r="AE124" s="153"/>
      <c r="AF124" s="153"/>
      <c r="AG124" s="153"/>
      <c r="AI124" s="12"/>
      <c r="AJ124" s="12"/>
      <c r="AK124" s="12"/>
    </row>
    <row r="125" spans="8:37" s="3" customFormat="1" ht="15">
      <c r="H125" s="5"/>
      <c r="I125" s="5"/>
      <c r="J125" s="5"/>
      <c r="K125" s="5"/>
      <c r="M125" s="5"/>
      <c r="N125" s="1"/>
      <c r="O125" s="1"/>
      <c r="P125" s="9"/>
      <c r="Q125" s="22"/>
      <c r="R125" s="25"/>
      <c r="X125" s="55"/>
      <c r="Y125" s="55"/>
      <c r="Z125" s="153"/>
      <c r="AA125" s="153"/>
      <c r="AB125" s="153"/>
      <c r="AC125" s="153"/>
      <c r="AD125" s="153"/>
      <c r="AE125" s="153"/>
      <c r="AF125" s="153"/>
      <c r="AG125" s="153"/>
      <c r="AI125" s="12"/>
      <c r="AJ125" s="12"/>
      <c r="AK125" s="12"/>
    </row>
    <row r="126" spans="8:37" s="3" customFormat="1" ht="15">
      <c r="H126" s="5"/>
      <c r="I126" s="5"/>
      <c r="J126" s="5"/>
      <c r="K126" s="5"/>
      <c r="M126" s="5"/>
      <c r="N126" s="1"/>
      <c r="O126" s="1"/>
      <c r="P126" s="9"/>
      <c r="Q126" s="22"/>
      <c r="R126" s="25"/>
      <c r="X126" s="55"/>
      <c r="Y126" s="55"/>
      <c r="Z126" s="153"/>
      <c r="AA126" s="153"/>
      <c r="AB126" s="153"/>
      <c r="AC126" s="153"/>
      <c r="AD126" s="153"/>
      <c r="AE126" s="153"/>
      <c r="AF126" s="153"/>
      <c r="AG126" s="153"/>
      <c r="AI126" s="12"/>
      <c r="AJ126" s="12"/>
      <c r="AK126" s="12"/>
    </row>
    <row r="127" spans="8:37" s="3" customFormat="1" ht="15">
      <c r="H127" s="5"/>
      <c r="I127" s="5"/>
      <c r="J127" s="5"/>
      <c r="K127" s="5"/>
      <c r="M127" s="5"/>
      <c r="N127" s="1"/>
      <c r="O127" s="1"/>
      <c r="P127" s="9"/>
      <c r="Q127" s="22"/>
      <c r="R127" s="25"/>
      <c r="X127" s="55"/>
      <c r="Y127" s="55"/>
      <c r="Z127" s="153"/>
      <c r="AA127" s="153"/>
      <c r="AB127" s="153"/>
      <c r="AC127" s="153"/>
      <c r="AD127" s="153"/>
      <c r="AE127" s="153"/>
      <c r="AF127" s="153"/>
      <c r="AG127" s="153"/>
      <c r="AI127" s="12"/>
      <c r="AJ127" s="12"/>
      <c r="AK127" s="12"/>
    </row>
    <row r="128" spans="8:37" s="3" customFormat="1" ht="15">
      <c r="H128" s="5"/>
      <c r="I128" s="5"/>
      <c r="J128" s="5"/>
      <c r="K128" s="5"/>
      <c r="M128" s="5"/>
      <c r="N128" s="1"/>
      <c r="O128" s="1"/>
      <c r="P128" s="9"/>
      <c r="Q128" s="22"/>
      <c r="R128" s="25"/>
      <c r="X128" s="55"/>
      <c r="Y128" s="55"/>
      <c r="Z128" s="153"/>
      <c r="AA128" s="153"/>
      <c r="AB128" s="153"/>
      <c r="AC128" s="153"/>
      <c r="AD128" s="153"/>
      <c r="AE128" s="153"/>
      <c r="AF128" s="153"/>
      <c r="AG128" s="153"/>
      <c r="AI128" s="12"/>
      <c r="AJ128" s="12"/>
      <c r="AK128" s="12"/>
    </row>
    <row r="129" spans="8:37" s="3" customFormat="1" ht="15">
      <c r="H129" s="5"/>
      <c r="I129" s="5"/>
      <c r="J129" s="5"/>
      <c r="K129" s="5"/>
      <c r="M129" s="5"/>
      <c r="N129" s="1"/>
      <c r="O129" s="1"/>
      <c r="P129" s="9"/>
      <c r="Q129" s="22"/>
      <c r="R129" s="25"/>
      <c r="X129" s="55"/>
      <c r="Y129" s="55"/>
      <c r="Z129" s="153"/>
      <c r="AA129" s="153"/>
      <c r="AB129" s="153"/>
      <c r="AC129" s="153"/>
      <c r="AD129" s="153"/>
      <c r="AE129" s="153"/>
      <c r="AF129" s="153"/>
      <c r="AG129" s="153"/>
      <c r="AI129" s="12"/>
      <c r="AJ129" s="12"/>
      <c r="AK129" s="12"/>
    </row>
    <row r="130" spans="8:37" s="3" customFormat="1" ht="15">
      <c r="H130" s="5"/>
      <c r="I130" s="5"/>
      <c r="J130" s="5"/>
      <c r="K130" s="5"/>
      <c r="M130" s="5"/>
      <c r="N130" s="1"/>
      <c r="O130" s="1"/>
      <c r="P130" s="9"/>
      <c r="Q130" s="22"/>
      <c r="R130" s="25"/>
      <c r="X130" s="55"/>
      <c r="Y130" s="55"/>
      <c r="Z130" s="153"/>
      <c r="AA130" s="153"/>
      <c r="AB130" s="153"/>
      <c r="AC130" s="153"/>
      <c r="AD130" s="153"/>
      <c r="AE130" s="153"/>
      <c r="AF130" s="153"/>
      <c r="AG130" s="153"/>
      <c r="AI130" s="12"/>
      <c r="AJ130" s="12"/>
      <c r="AK130" s="12"/>
    </row>
    <row r="131" spans="8:37" s="3" customFormat="1" ht="15">
      <c r="H131" s="5"/>
      <c r="I131" s="5"/>
      <c r="J131" s="5"/>
      <c r="K131" s="5"/>
      <c r="M131" s="5"/>
      <c r="N131" s="1"/>
      <c r="O131" s="1"/>
      <c r="P131" s="9"/>
      <c r="Q131" s="22"/>
      <c r="R131" s="25"/>
      <c r="X131" s="55"/>
      <c r="Y131" s="55"/>
      <c r="Z131" s="153"/>
      <c r="AA131" s="153"/>
      <c r="AB131" s="153"/>
      <c r="AC131" s="153"/>
      <c r="AD131" s="153"/>
      <c r="AE131" s="153"/>
      <c r="AF131" s="153"/>
      <c r="AG131" s="153"/>
      <c r="AI131" s="12"/>
      <c r="AJ131" s="12"/>
      <c r="AK131" s="12"/>
    </row>
    <row r="132" spans="8:37" s="3" customFormat="1" ht="15">
      <c r="H132" s="5"/>
      <c r="I132" s="5"/>
      <c r="J132" s="5"/>
      <c r="K132" s="5"/>
      <c r="M132" s="5"/>
      <c r="N132" s="1"/>
      <c r="O132" s="1"/>
      <c r="P132" s="9"/>
      <c r="Q132" s="22"/>
      <c r="R132" s="25"/>
      <c r="X132" s="55"/>
      <c r="Y132" s="55"/>
      <c r="Z132" s="153"/>
      <c r="AA132" s="153"/>
      <c r="AB132" s="153"/>
      <c r="AC132" s="153"/>
      <c r="AD132" s="153"/>
      <c r="AE132" s="153"/>
      <c r="AF132" s="153"/>
      <c r="AG132" s="153"/>
      <c r="AI132" s="12"/>
      <c r="AJ132" s="12"/>
      <c r="AK132" s="12"/>
    </row>
    <row r="133" spans="8:37" s="3" customFormat="1" ht="15">
      <c r="H133" s="5"/>
      <c r="I133" s="5"/>
      <c r="J133" s="5"/>
      <c r="K133" s="5"/>
      <c r="M133" s="5"/>
      <c r="N133" s="1"/>
      <c r="O133" s="1"/>
      <c r="P133" s="9"/>
      <c r="Q133" s="22"/>
      <c r="R133" s="25"/>
      <c r="X133" s="55"/>
      <c r="Y133" s="55"/>
      <c r="Z133" s="153"/>
      <c r="AA133" s="153"/>
      <c r="AB133" s="153"/>
      <c r="AC133" s="153"/>
      <c r="AD133" s="153"/>
      <c r="AE133" s="153"/>
      <c r="AF133" s="153"/>
      <c r="AG133" s="153"/>
      <c r="AI133" s="12"/>
      <c r="AJ133" s="12"/>
      <c r="AK133" s="12"/>
    </row>
    <row r="134" spans="8:37" s="3" customFormat="1" ht="15">
      <c r="H134" s="5"/>
      <c r="I134" s="5"/>
      <c r="J134" s="5"/>
      <c r="K134" s="5"/>
      <c r="M134" s="5"/>
      <c r="N134" s="1"/>
      <c r="O134" s="1"/>
      <c r="P134" s="9"/>
      <c r="Q134" s="22"/>
      <c r="R134" s="25"/>
      <c r="X134" s="55"/>
      <c r="Y134" s="55"/>
      <c r="Z134" s="153"/>
      <c r="AA134" s="153"/>
      <c r="AB134" s="153"/>
      <c r="AC134" s="153"/>
      <c r="AD134" s="153"/>
      <c r="AE134" s="153"/>
      <c r="AF134" s="153"/>
      <c r="AG134" s="153"/>
      <c r="AI134" s="12"/>
      <c r="AJ134" s="12"/>
      <c r="AK134" s="12"/>
    </row>
    <row r="135" spans="8:37" s="3" customFormat="1" ht="15">
      <c r="H135" s="5"/>
      <c r="I135" s="5"/>
      <c r="J135" s="5"/>
      <c r="K135" s="5"/>
      <c r="M135" s="5"/>
      <c r="N135" s="1"/>
      <c r="O135" s="1"/>
      <c r="P135" s="9"/>
      <c r="Q135" s="22"/>
      <c r="R135" s="25"/>
      <c r="X135" s="55"/>
      <c r="Y135" s="55"/>
      <c r="Z135" s="153"/>
      <c r="AA135" s="153"/>
      <c r="AB135" s="153"/>
      <c r="AC135" s="153"/>
      <c r="AD135" s="153"/>
      <c r="AE135" s="153"/>
      <c r="AF135" s="153"/>
      <c r="AG135" s="153"/>
      <c r="AI135" s="12"/>
      <c r="AJ135" s="12"/>
      <c r="AK135" s="12"/>
    </row>
    <row r="136" spans="8:37" s="3" customFormat="1" ht="15">
      <c r="H136" s="5"/>
      <c r="I136" s="5"/>
      <c r="J136" s="5"/>
      <c r="K136" s="5"/>
      <c r="M136" s="5"/>
      <c r="N136" s="1"/>
      <c r="O136" s="1"/>
      <c r="P136" s="9"/>
      <c r="Q136" s="22"/>
      <c r="R136" s="25"/>
      <c r="X136" s="55"/>
      <c r="Y136" s="55"/>
      <c r="Z136" s="153"/>
      <c r="AA136" s="153"/>
      <c r="AB136" s="153"/>
      <c r="AC136" s="153"/>
      <c r="AD136" s="153"/>
      <c r="AE136" s="153"/>
      <c r="AF136" s="153"/>
      <c r="AG136" s="153"/>
      <c r="AI136" s="12"/>
      <c r="AJ136" s="12"/>
      <c r="AK136" s="12"/>
    </row>
    <row r="137" spans="8:37" s="3" customFormat="1" ht="15">
      <c r="H137" s="5"/>
      <c r="I137" s="5"/>
      <c r="J137" s="5"/>
      <c r="K137" s="5"/>
      <c r="M137" s="5"/>
      <c r="N137" s="1"/>
      <c r="O137" s="1"/>
      <c r="P137" s="9"/>
      <c r="Q137" s="22"/>
      <c r="R137" s="25"/>
      <c r="X137" s="55"/>
      <c r="Y137" s="55"/>
      <c r="Z137" s="153"/>
      <c r="AA137" s="153"/>
      <c r="AB137" s="153"/>
      <c r="AC137" s="153"/>
      <c r="AD137" s="153"/>
      <c r="AE137" s="153"/>
      <c r="AF137" s="153"/>
      <c r="AG137" s="153"/>
      <c r="AI137" s="12"/>
      <c r="AJ137" s="12"/>
      <c r="AK137" s="12"/>
    </row>
    <row r="138" spans="8:37" s="3" customFormat="1" ht="15">
      <c r="H138" s="5"/>
      <c r="I138" s="5"/>
      <c r="J138" s="5"/>
      <c r="K138" s="5"/>
      <c r="M138" s="5"/>
      <c r="N138" s="1"/>
      <c r="O138" s="1"/>
      <c r="P138" s="9"/>
      <c r="Q138" s="22"/>
      <c r="R138" s="25"/>
      <c r="X138" s="55"/>
      <c r="Y138" s="55"/>
      <c r="Z138" s="153"/>
      <c r="AA138" s="153"/>
      <c r="AB138" s="153"/>
      <c r="AC138" s="153"/>
      <c r="AD138" s="153"/>
      <c r="AE138" s="153"/>
      <c r="AF138" s="153"/>
      <c r="AG138" s="153"/>
      <c r="AI138" s="12"/>
      <c r="AJ138" s="12"/>
      <c r="AK138" s="12"/>
    </row>
    <row r="139" spans="8:37" s="3" customFormat="1" ht="15">
      <c r="H139" s="5"/>
      <c r="I139" s="5"/>
      <c r="J139" s="5"/>
      <c r="K139" s="5"/>
      <c r="M139" s="5"/>
      <c r="N139" s="1"/>
      <c r="O139" s="1"/>
      <c r="P139" s="9"/>
      <c r="Q139" s="22"/>
      <c r="R139" s="25"/>
      <c r="X139" s="55"/>
      <c r="Y139" s="55"/>
      <c r="Z139" s="153"/>
      <c r="AA139" s="153"/>
      <c r="AB139" s="153"/>
      <c r="AC139" s="153"/>
      <c r="AD139" s="153"/>
      <c r="AE139" s="153"/>
      <c r="AF139" s="153"/>
      <c r="AG139" s="153"/>
      <c r="AI139" s="12"/>
      <c r="AJ139" s="12"/>
      <c r="AK139" s="12"/>
    </row>
    <row r="140" spans="8:37" s="3" customFormat="1" ht="15">
      <c r="H140" s="5"/>
      <c r="I140" s="5"/>
      <c r="J140" s="5"/>
      <c r="K140" s="5"/>
      <c r="M140" s="5"/>
      <c r="N140" s="1"/>
      <c r="O140" s="1"/>
      <c r="P140" s="9"/>
      <c r="Q140" s="22"/>
      <c r="R140" s="25"/>
      <c r="X140" s="55"/>
      <c r="Y140" s="55"/>
      <c r="Z140" s="153"/>
      <c r="AA140" s="153"/>
      <c r="AB140" s="153"/>
      <c r="AC140" s="153"/>
      <c r="AD140" s="153"/>
      <c r="AE140" s="153"/>
      <c r="AF140" s="153"/>
      <c r="AG140" s="153"/>
      <c r="AI140" s="12"/>
      <c r="AJ140" s="12"/>
      <c r="AK140" s="12"/>
    </row>
    <row r="141" spans="8:37" s="3" customFormat="1" ht="15">
      <c r="H141" s="5"/>
      <c r="I141" s="5"/>
      <c r="J141" s="5"/>
      <c r="K141" s="5"/>
      <c r="M141" s="5"/>
      <c r="N141" s="1"/>
      <c r="O141" s="1"/>
      <c r="P141" s="9"/>
      <c r="Q141" s="22"/>
      <c r="R141" s="25"/>
      <c r="X141" s="55"/>
      <c r="Y141" s="55"/>
      <c r="Z141" s="153"/>
      <c r="AA141" s="153"/>
      <c r="AB141" s="153"/>
      <c r="AC141" s="153"/>
      <c r="AD141" s="153"/>
      <c r="AE141" s="153"/>
      <c r="AF141" s="153"/>
      <c r="AG141" s="153"/>
      <c r="AI141" s="12"/>
      <c r="AJ141" s="12"/>
      <c r="AK141" s="12"/>
    </row>
    <row r="142" spans="8:37" s="3" customFormat="1" ht="15">
      <c r="H142" s="5"/>
      <c r="I142" s="5"/>
      <c r="J142" s="5"/>
      <c r="K142" s="5"/>
      <c r="M142" s="5"/>
      <c r="N142" s="1"/>
      <c r="O142" s="1"/>
      <c r="P142" s="9"/>
      <c r="Q142" s="22"/>
      <c r="R142" s="25"/>
      <c r="X142" s="55"/>
      <c r="Y142" s="55"/>
      <c r="Z142" s="153"/>
      <c r="AA142" s="153"/>
      <c r="AB142" s="153"/>
      <c r="AC142" s="153"/>
      <c r="AD142" s="153"/>
      <c r="AE142" s="153"/>
      <c r="AF142" s="153"/>
      <c r="AG142" s="153"/>
      <c r="AI142" s="12"/>
      <c r="AJ142" s="12"/>
      <c r="AK142" s="12"/>
    </row>
    <row r="143" spans="8:37" s="3" customFormat="1" ht="15">
      <c r="H143" s="5"/>
      <c r="I143" s="5"/>
      <c r="J143" s="5"/>
      <c r="K143" s="5"/>
      <c r="M143" s="5"/>
      <c r="N143" s="1"/>
      <c r="O143" s="1"/>
      <c r="P143" s="9"/>
      <c r="Q143" s="22"/>
      <c r="R143" s="25"/>
      <c r="X143" s="55"/>
      <c r="Y143" s="55"/>
      <c r="Z143" s="153"/>
      <c r="AA143" s="153"/>
      <c r="AB143" s="153"/>
      <c r="AC143" s="153"/>
      <c r="AD143" s="153"/>
      <c r="AE143" s="153"/>
      <c r="AF143" s="153"/>
      <c r="AG143" s="153"/>
      <c r="AI143" s="12"/>
      <c r="AJ143" s="12"/>
      <c r="AK143" s="12"/>
    </row>
    <row r="144" spans="8:37" s="3" customFormat="1" ht="15">
      <c r="H144" s="5"/>
      <c r="I144" s="5"/>
      <c r="J144" s="5"/>
      <c r="K144" s="5"/>
      <c r="M144" s="5"/>
      <c r="N144" s="1"/>
      <c r="O144" s="1"/>
      <c r="P144" s="9"/>
      <c r="Q144" s="22"/>
      <c r="R144" s="25"/>
      <c r="X144" s="55"/>
      <c r="Y144" s="55"/>
      <c r="Z144" s="153"/>
      <c r="AA144" s="153"/>
      <c r="AB144" s="153"/>
      <c r="AC144" s="153"/>
      <c r="AD144" s="153"/>
      <c r="AE144" s="153"/>
      <c r="AF144" s="153"/>
      <c r="AG144" s="153"/>
      <c r="AI144" s="12"/>
      <c r="AJ144" s="12"/>
      <c r="AK144" s="12"/>
    </row>
    <row r="145" spans="8:37" s="3" customFormat="1" ht="15">
      <c r="H145" s="5"/>
      <c r="I145" s="5"/>
      <c r="J145" s="5"/>
      <c r="K145" s="5"/>
      <c r="M145" s="5"/>
      <c r="N145" s="1"/>
      <c r="O145" s="1"/>
      <c r="P145" s="9"/>
      <c r="Q145" s="22"/>
      <c r="R145" s="25"/>
      <c r="X145" s="55"/>
      <c r="Y145" s="55"/>
      <c r="Z145" s="153"/>
      <c r="AA145" s="153"/>
      <c r="AB145" s="153"/>
      <c r="AC145" s="153"/>
      <c r="AD145" s="153"/>
      <c r="AE145" s="153"/>
      <c r="AF145" s="153"/>
      <c r="AG145" s="153"/>
      <c r="AI145" s="12"/>
      <c r="AJ145" s="12"/>
      <c r="AK145" s="12"/>
    </row>
    <row r="146" spans="8:37" s="3" customFormat="1" ht="15">
      <c r="H146" s="5"/>
      <c r="I146" s="5"/>
      <c r="J146" s="5"/>
      <c r="K146" s="5"/>
      <c r="M146" s="5"/>
      <c r="N146" s="1"/>
      <c r="O146" s="1"/>
      <c r="P146" s="9"/>
      <c r="Q146" s="22"/>
      <c r="R146" s="25"/>
      <c r="X146" s="55"/>
      <c r="Y146" s="55"/>
      <c r="Z146" s="153"/>
      <c r="AA146" s="153"/>
      <c r="AB146" s="153"/>
      <c r="AC146" s="153"/>
      <c r="AD146" s="153"/>
      <c r="AE146" s="153"/>
      <c r="AF146" s="153"/>
      <c r="AG146" s="153"/>
      <c r="AI146" s="12"/>
      <c r="AJ146" s="12"/>
      <c r="AK146" s="12"/>
    </row>
    <row r="147" spans="8:37" s="3" customFormat="1" ht="15">
      <c r="H147" s="5"/>
      <c r="I147" s="5"/>
      <c r="J147" s="5"/>
      <c r="K147" s="5"/>
      <c r="M147" s="5"/>
      <c r="N147" s="1"/>
      <c r="O147" s="1"/>
      <c r="P147" s="9"/>
      <c r="Q147" s="22"/>
      <c r="R147" s="25"/>
      <c r="X147" s="55"/>
      <c r="Y147" s="55"/>
      <c r="Z147" s="153"/>
      <c r="AA147" s="153"/>
      <c r="AB147" s="153"/>
      <c r="AC147" s="153"/>
      <c r="AD147" s="153"/>
      <c r="AE147" s="153"/>
      <c r="AF147" s="153"/>
      <c r="AG147" s="153"/>
      <c r="AI147" s="12"/>
      <c r="AJ147" s="12"/>
      <c r="AK147" s="12"/>
    </row>
    <row r="148" spans="8:37" s="3" customFormat="1" ht="15">
      <c r="H148" s="5"/>
      <c r="I148" s="5"/>
      <c r="J148" s="5"/>
      <c r="K148" s="5"/>
      <c r="M148" s="5"/>
      <c r="N148" s="1"/>
      <c r="O148" s="1"/>
      <c r="P148" s="9"/>
      <c r="Q148" s="22"/>
      <c r="R148" s="25"/>
      <c r="X148" s="55"/>
      <c r="Y148" s="55"/>
      <c r="Z148" s="153"/>
      <c r="AA148" s="153"/>
      <c r="AB148" s="153"/>
      <c r="AC148" s="153"/>
      <c r="AD148" s="153"/>
      <c r="AE148" s="153"/>
      <c r="AF148" s="153"/>
      <c r="AG148" s="153"/>
      <c r="AI148" s="12"/>
      <c r="AJ148" s="12"/>
      <c r="AK148" s="12"/>
    </row>
    <row r="149" spans="8:37" s="3" customFormat="1" ht="15">
      <c r="H149" s="5"/>
      <c r="I149" s="5"/>
      <c r="J149" s="5"/>
      <c r="K149" s="5"/>
      <c r="M149" s="5"/>
      <c r="N149" s="1"/>
      <c r="O149" s="1"/>
      <c r="P149" s="9"/>
      <c r="Q149" s="22"/>
      <c r="R149" s="25"/>
      <c r="X149" s="55"/>
      <c r="Y149" s="55"/>
      <c r="Z149" s="153"/>
      <c r="AA149" s="153"/>
      <c r="AB149" s="153"/>
      <c r="AC149" s="153"/>
      <c r="AD149" s="153"/>
      <c r="AE149" s="153"/>
      <c r="AF149" s="153"/>
      <c r="AG149" s="153"/>
      <c r="AI149" s="12"/>
      <c r="AJ149" s="12"/>
      <c r="AK149" s="12"/>
    </row>
    <row r="150" spans="8:37" s="3" customFormat="1" ht="15">
      <c r="H150" s="5"/>
      <c r="I150" s="5"/>
      <c r="J150" s="5"/>
      <c r="K150" s="5"/>
      <c r="M150" s="5"/>
      <c r="N150" s="1"/>
      <c r="O150" s="1"/>
      <c r="P150" s="9"/>
      <c r="Q150" s="22"/>
      <c r="R150" s="25"/>
      <c r="X150" s="55"/>
      <c r="Y150" s="55"/>
      <c r="Z150" s="153"/>
      <c r="AA150" s="153"/>
      <c r="AB150" s="153"/>
      <c r="AC150" s="153"/>
      <c r="AD150" s="153"/>
      <c r="AE150" s="153"/>
      <c r="AF150" s="153"/>
      <c r="AG150" s="153"/>
      <c r="AI150" s="12"/>
      <c r="AJ150" s="12"/>
      <c r="AK150" s="12"/>
    </row>
    <row r="151" spans="8:37" s="3" customFormat="1" ht="15">
      <c r="H151" s="5"/>
      <c r="I151" s="5"/>
      <c r="J151" s="5"/>
      <c r="K151" s="5"/>
      <c r="M151" s="5"/>
      <c r="N151" s="1"/>
      <c r="O151" s="1"/>
      <c r="P151" s="9"/>
      <c r="Q151" s="22"/>
      <c r="R151" s="25"/>
      <c r="X151" s="55"/>
      <c r="Y151" s="55"/>
      <c r="Z151" s="153"/>
      <c r="AA151" s="153"/>
      <c r="AB151" s="153"/>
      <c r="AC151" s="153"/>
      <c r="AD151" s="153"/>
      <c r="AE151" s="153"/>
      <c r="AF151" s="153"/>
      <c r="AG151" s="153"/>
      <c r="AI151" s="12"/>
      <c r="AJ151" s="12"/>
      <c r="AK151" s="12"/>
    </row>
    <row r="152" spans="8:37" s="3" customFormat="1" ht="15">
      <c r="H152" s="5"/>
      <c r="I152" s="5"/>
      <c r="J152" s="5"/>
      <c r="K152" s="5"/>
      <c r="M152" s="5"/>
      <c r="N152" s="1"/>
      <c r="O152" s="1"/>
      <c r="P152" s="9"/>
      <c r="Q152" s="22"/>
      <c r="R152" s="25"/>
      <c r="X152" s="55"/>
      <c r="Y152" s="55"/>
      <c r="Z152" s="153"/>
      <c r="AA152" s="153"/>
      <c r="AB152" s="153"/>
      <c r="AC152" s="153"/>
      <c r="AD152" s="153"/>
      <c r="AE152" s="153"/>
      <c r="AF152" s="153"/>
      <c r="AG152" s="153"/>
      <c r="AI152" s="12"/>
      <c r="AJ152" s="12"/>
      <c r="AK152" s="12"/>
    </row>
    <row r="153" spans="8:37" s="3" customFormat="1" ht="15">
      <c r="H153" s="5"/>
      <c r="I153" s="5"/>
      <c r="J153" s="5"/>
      <c r="K153" s="5"/>
      <c r="M153" s="5"/>
      <c r="N153" s="1"/>
      <c r="O153" s="1"/>
      <c r="P153" s="9"/>
      <c r="Q153" s="22"/>
      <c r="R153" s="25"/>
      <c r="X153" s="55"/>
      <c r="Y153" s="55"/>
      <c r="Z153" s="153"/>
      <c r="AA153" s="153"/>
      <c r="AB153" s="153"/>
      <c r="AC153" s="153"/>
      <c r="AD153" s="153"/>
      <c r="AE153" s="153"/>
      <c r="AF153" s="153"/>
      <c r="AG153" s="153"/>
      <c r="AI153" s="12"/>
      <c r="AJ153" s="12"/>
      <c r="AK153" s="12"/>
    </row>
    <row r="154" spans="8:37" s="3" customFormat="1" ht="15">
      <c r="H154" s="5"/>
      <c r="I154" s="5"/>
      <c r="J154" s="5"/>
      <c r="K154" s="5"/>
      <c r="M154" s="5"/>
      <c r="N154" s="1"/>
      <c r="O154" s="1"/>
      <c r="P154" s="9"/>
      <c r="Q154" s="22"/>
      <c r="R154" s="25"/>
      <c r="X154" s="55"/>
      <c r="Y154" s="55"/>
      <c r="Z154" s="153"/>
      <c r="AA154" s="153"/>
      <c r="AB154" s="153"/>
      <c r="AC154" s="153"/>
      <c r="AD154" s="153"/>
      <c r="AE154" s="153"/>
      <c r="AF154" s="153"/>
      <c r="AG154" s="153"/>
      <c r="AI154" s="12"/>
      <c r="AJ154" s="12"/>
      <c r="AK154" s="12"/>
    </row>
    <row r="155" spans="8:37" s="3" customFormat="1" ht="15">
      <c r="H155" s="5"/>
      <c r="I155" s="5"/>
      <c r="J155" s="5"/>
      <c r="K155" s="5"/>
      <c r="M155" s="5"/>
      <c r="N155" s="1"/>
      <c r="O155" s="1"/>
      <c r="P155" s="9"/>
      <c r="Q155" s="22"/>
      <c r="R155" s="25"/>
      <c r="X155" s="55"/>
      <c r="Y155" s="55"/>
      <c r="Z155" s="153"/>
      <c r="AA155" s="153"/>
      <c r="AB155" s="153"/>
      <c r="AC155" s="153"/>
      <c r="AD155" s="153"/>
      <c r="AE155" s="153"/>
      <c r="AF155" s="153"/>
      <c r="AG155" s="153"/>
      <c r="AI155" s="12"/>
      <c r="AJ155" s="12"/>
      <c r="AK155" s="12"/>
    </row>
    <row r="156" spans="8:37" s="3" customFormat="1" ht="15">
      <c r="H156" s="5"/>
      <c r="I156" s="5"/>
      <c r="J156" s="5"/>
      <c r="K156" s="5"/>
      <c r="M156" s="5"/>
      <c r="N156" s="1"/>
      <c r="O156" s="1"/>
      <c r="P156" s="9"/>
      <c r="Q156" s="22"/>
      <c r="R156" s="25"/>
      <c r="X156" s="55"/>
      <c r="Y156" s="55"/>
      <c r="Z156" s="153"/>
      <c r="AA156" s="153"/>
      <c r="AB156" s="153"/>
      <c r="AC156" s="153"/>
      <c r="AD156" s="153"/>
      <c r="AE156" s="153"/>
      <c r="AF156" s="153"/>
      <c r="AG156" s="153"/>
      <c r="AI156" s="12"/>
      <c r="AJ156" s="12"/>
      <c r="AK156" s="12"/>
    </row>
    <row r="157" spans="8:37" s="3" customFormat="1" ht="15">
      <c r="H157" s="5"/>
      <c r="I157" s="5"/>
      <c r="J157" s="5"/>
      <c r="K157" s="5"/>
      <c r="M157" s="5"/>
      <c r="N157" s="1"/>
      <c r="O157" s="1"/>
      <c r="P157" s="9"/>
      <c r="Q157" s="22"/>
      <c r="R157" s="25"/>
      <c r="X157" s="55"/>
      <c r="Y157" s="55"/>
      <c r="Z157" s="153"/>
      <c r="AA157" s="153"/>
      <c r="AB157" s="153"/>
      <c r="AC157" s="153"/>
      <c r="AD157" s="153"/>
      <c r="AE157" s="153"/>
      <c r="AF157" s="153"/>
      <c r="AG157" s="153"/>
      <c r="AI157" s="12"/>
      <c r="AJ157" s="12"/>
      <c r="AK157" s="12"/>
    </row>
    <row r="158" spans="8:37" s="3" customFormat="1" ht="15">
      <c r="H158" s="5"/>
      <c r="I158" s="5"/>
      <c r="J158" s="5"/>
      <c r="K158" s="5"/>
      <c r="M158" s="5"/>
      <c r="N158" s="1"/>
      <c r="O158" s="1"/>
      <c r="P158" s="9"/>
      <c r="Q158" s="22"/>
      <c r="R158" s="25"/>
      <c r="X158" s="55"/>
      <c r="Y158" s="55"/>
      <c r="Z158" s="153"/>
      <c r="AA158" s="153"/>
      <c r="AB158" s="153"/>
      <c r="AC158" s="153"/>
      <c r="AD158" s="153"/>
      <c r="AE158" s="153"/>
      <c r="AF158" s="153"/>
      <c r="AG158" s="153"/>
      <c r="AI158" s="12"/>
      <c r="AJ158" s="12"/>
      <c r="AK158" s="12"/>
    </row>
    <row r="159" spans="8:37" s="3" customFormat="1" ht="15">
      <c r="H159" s="5"/>
      <c r="I159" s="5"/>
      <c r="J159" s="5"/>
      <c r="K159" s="5"/>
      <c r="M159" s="5"/>
      <c r="N159" s="1"/>
      <c r="O159" s="1"/>
      <c r="P159" s="9"/>
      <c r="Q159" s="22"/>
      <c r="R159" s="25"/>
      <c r="X159" s="55"/>
      <c r="Y159" s="55"/>
      <c r="Z159" s="153"/>
      <c r="AA159" s="153"/>
      <c r="AB159" s="153"/>
      <c r="AC159" s="153"/>
      <c r="AD159" s="153"/>
      <c r="AE159" s="153"/>
      <c r="AF159" s="153"/>
      <c r="AG159" s="153"/>
      <c r="AI159" s="12"/>
      <c r="AJ159" s="12"/>
      <c r="AK159" s="12"/>
    </row>
    <row r="160" spans="8:37" s="3" customFormat="1" ht="15">
      <c r="H160" s="5"/>
      <c r="I160" s="5"/>
      <c r="J160" s="5"/>
      <c r="K160" s="5"/>
      <c r="M160" s="5"/>
      <c r="N160" s="1"/>
      <c r="O160" s="1"/>
      <c r="P160" s="9"/>
      <c r="Q160" s="22"/>
      <c r="R160" s="25"/>
      <c r="X160" s="55"/>
      <c r="Y160" s="55"/>
      <c r="Z160" s="153"/>
      <c r="AA160" s="153"/>
      <c r="AB160" s="153"/>
      <c r="AC160" s="153"/>
      <c r="AD160" s="153"/>
      <c r="AE160" s="153"/>
      <c r="AF160" s="153"/>
      <c r="AG160" s="153"/>
      <c r="AI160" s="12"/>
      <c r="AJ160" s="12"/>
      <c r="AK160" s="12"/>
    </row>
    <row r="161" spans="8:37" s="3" customFormat="1" ht="15">
      <c r="H161" s="5"/>
      <c r="I161" s="5"/>
      <c r="J161" s="5"/>
      <c r="K161" s="5"/>
      <c r="M161" s="5"/>
      <c r="N161" s="1"/>
      <c r="O161" s="1"/>
      <c r="P161" s="9"/>
      <c r="Q161" s="22"/>
      <c r="R161" s="25"/>
      <c r="X161" s="55"/>
      <c r="Y161" s="55"/>
      <c r="Z161" s="153"/>
      <c r="AA161" s="153"/>
      <c r="AB161" s="153"/>
      <c r="AC161" s="153"/>
      <c r="AD161" s="153"/>
      <c r="AE161" s="153"/>
      <c r="AF161" s="153"/>
      <c r="AG161" s="153"/>
      <c r="AI161" s="12"/>
      <c r="AJ161" s="12"/>
      <c r="AK161" s="12"/>
    </row>
    <row r="162" spans="8:37" s="3" customFormat="1" ht="15">
      <c r="H162" s="5"/>
      <c r="I162" s="5"/>
      <c r="J162" s="5"/>
      <c r="K162" s="5"/>
      <c r="M162" s="5"/>
      <c r="N162" s="1"/>
      <c r="O162" s="1"/>
      <c r="P162" s="9"/>
      <c r="Q162" s="22"/>
      <c r="R162" s="25"/>
      <c r="X162" s="55"/>
      <c r="Y162" s="55"/>
      <c r="Z162" s="153"/>
      <c r="AA162" s="153"/>
      <c r="AB162" s="153"/>
      <c r="AC162" s="153"/>
      <c r="AD162" s="153"/>
      <c r="AE162" s="153"/>
      <c r="AF162" s="153"/>
      <c r="AG162" s="153"/>
      <c r="AI162" s="12"/>
      <c r="AJ162" s="12"/>
      <c r="AK162" s="12"/>
    </row>
    <row r="163" spans="8:37" s="3" customFormat="1" ht="15">
      <c r="H163" s="5"/>
      <c r="I163" s="5"/>
      <c r="J163" s="5"/>
      <c r="K163" s="5"/>
      <c r="M163" s="5"/>
      <c r="N163" s="1"/>
      <c r="O163" s="1"/>
      <c r="P163" s="9"/>
      <c r="Q163" s="22"/>
      <c r="R163" s="25"/>
      <c r="X163" s="55"/>
      <c r="Y163" s="55"/>
      <c r="Z163" s="153"/>
      <c r="AA163" s="153"/>
      <c r="AB163" s="153"/>
      <c r="AC163" s="153"/>
      <c r="AD163" s="153"/>
      <c r="AE163" s="153"/>
      <c r="AF163" s="153"/>
      <c r="AG163" s="153"/>
      <c r="AI163" s="12"/>
      <c r="AJ163" s="12"/>
      <c r="AK163" s="12"/>
    </row>
    <row r="164" spans="8:37" s="3" customFormat="1" ht="15">
      <c r="H164" s="5"/>
      <c r="I164" s="5"/>
      <c r="J164" s="5"/>
      <c r="K164" s="5"/>
      <c r="M164" s="5"/>
      <c r="N164" s="1"/>
      <c r="O164" s="1"/>
      <c r="P164" s="9"/>
      <c r="Q164" s="22"/>
      <c r="R164" s="25"/>
      <c r="X164" s="55"/>
      <c r="Y164" s="55"/>
      <c r="Z164" s="153"/>
      <c r="AA164" s="153"/>
      <c r="AB164" s="153"/>
      <c r="AC164" s="153"/>
      <c r="AD164" s="153"/>
      <c r="AE164" s="153"/>
      <c r="AF164" s="153"/>
      <c r="AG164" s="153"/>
      <c r="AI164" s="12"/>
      <c r="AJ164" s="12"/>
      <c r="AK164" s="12"/>
    </row>
    <row r="165" spans="8:37" s="3" customFormat="1" ht="15">
      <c r="H165" s="5"/>
      <c r="I165" s="5"/>
      <c r="J165" s="5"/>
      <c r="K165" s="5"/>
      <c r="M165" s="5"/>
      <c r="N165" s="1"/>
      <c r="O165" s="1"/>
      <c r="P165" s="9"/>
      <c r="Q165" s="22"/>
      <c r="R165" s="25"/>
      <c r="X165" s="55"/>
      <c r="Y165" s="55"/>
      <c r="Z165" s="153"/>
      <c r="AA165" s="153"/>
      <c r="AB165" s="153"/>
      <c r="AC165" s="153"/>
      <c r="AD165" s="153"/>
      <c r="AE165" s="153"/>
      <c r="AF165" s="153"/>
      <c r="AG165" s="153"/>
      <c r="AI165" s="12"/>
      <c r="AJ165" s="12"/>
      <c r="AK165" s="12"/>
    </row>
    <row r="166" spans="8:37" s="3" customFormat="1" ht="15">
      <c r="H166" s="5"/>
      <c r="I166" s="5"/>
      <c r="J166" s="5"/>
      <c r="K166" s="5"/>
      <c r="M166" s="5"/>
      <c r="N166" s="1"/>
      <c r="O166" s="1"/>
      <c r="P166" s="9"/>
      <c r="Q166" s="22"/>
      <c r="R166" s="25"/>
      <c r="X166" s="55"/>
      <c r="Y166" s="55"/>
      <c r="Z166" s="153"/>
      <c r="AA166" s="153"/>
      <c r="AB166" s="153"/>
      <c r="AC166" s="153"/>
      <c r="AD166" s="153"/>
      <c r="AE166" s="153"/>
      <c r="AF166" s="153"/>
      <c r="AG166" s="153"/>
      <c r="AI166" s="12"/>
      <c r="AJ166" s="12"/>
      <c r="AK166" s="12"/>
    </row>
    <row r="167" spans="8:37" s="3" customFormat="1" ht="15">
      <c r="H167" s="5"/>
      <c r="I167" s="5"/>
      <c r="J167" s="5"/>
      <c r="K167" s="5"/>
      <c r="M167" s="5"/>
      <c r="N167" s="1"/>
      <c r="O167" s="1"/>
      <c r="P167" s="9"/>
      <c r="Q167" s="22"/>
      <c r="R167" s="25"/>
      <c r="X167" s="55"/>
      <c r="Y167" s="55"/>
      <c r="Z167" s="153"/>
      <c r="AA167" s="153"/>
      <c r="AB167" s="153"/>
      <c r="AC167" s="153"/>
      <c r="AD167" s="153"/>
      <c r="AE167" s="153"/>
      <c r="AF167" s="153"/>
      <c r="AG167" s="153"/>
      <c r="AI167" s="12"/>
      <c r="AJ167" s="12"/>
      <c r="AK167" s="12"/>
    </row>
    <row r="168" spans="8:37" s="3" customFormat="1" ht="15">
      <c r="H168" s="5"/>
      <c r="I168" s="5"/>
      <c r="J168" s="5"/>
      <c r="K168" s="5"/>
      <c r="M168" s="5"/>
      <c r="N168" s="1"/>
      <c r="O168" s="1"/>
      <c r="P168" s="9"/>
      <c r="Q168" s="22"/>
      <c r="R168" s="25"/>
      <c r="X168" s="55"/>
      <c r="Y168" s="55"/>
      <c r="Z168" s="153"/>
      <c r="AA168" s="153"/>
      <c r="AB168" s="153"/>
      <c r="AC168" s="153"/>
      <c r="AD168" s="153"/>
      <c r="AE168" s="153"/>
      <c r="AF168" s="153"/>
      <c r="AG168" s="153"/>
      <c r="AI168" s="12"/>
      <c r="AJ168" s="12"/>
      <c r="AK168" s="12"/>
    </row>
    <row r="169" spans="8:37" s="3" customFormat="1" ht="15">
      <c r="H169" s="5"/>
      <c r="I169" s="5"/>
      <c r="J169" s="5"/>
      <c r="K169" s="5"/>
      <c r="M169" s="5"/>
      <c r="N169" s="1"/>
      <c r="O169" s="1"/>
      <c r="P169" s="9"/>
      <c r="Q169" s="22"/>
      <c r="R169" s="25"/>
      <c r="X169" s="55"/>
      <c r="Y169" s="55"/>
      <c r="Z169" s="153"/>
      <c r="AA169" s="153"/>
      <c r="AB169" s="153"/>
      <c r="AC169" s="153"/>
      <c r="AD169" s="153"/>
      <c r="AE169" s="153"/>
      <c r="AF169" s="153"/>
      <c r="AG169" s="153"/>
      <c r="AI169" s="12"/>
      <c r="AJ169" s="12"/>
      <c r="AK169" s="12"/>
    </row>
    <row r="170" spans="8:37" s="3" customFormat="1" ht="15">
      <c r="H170" s="5"/>
      <c r="I170" s="5"/>
      <c r="J170" s="5"/>
      <c r="K170" s="5"/>
      <c r="M170" s="5"/>
      <c r="N170" s="1"/>
      <c r="O170" s="1"/>
      <c r="P170" s="9"/>
      <c r="Q170" s="22"/>
      <c r="R170" s="25"/>
      <c r="X170" s="55"/>
      <c r="Y170" s="55"/>
      <c r="Z170" s="153"/>
      <c r="AA170" s="153"/>
      <c r="AB170" s="153"/>
      <c r="AC170" s="153"/>
      <c r="AD170" s="153"/>
      <c r="AE170" s="153"/>
      <c r="AF170" s="153"/>
      <c r="AG170" s="153"/>
      <c r="AI170" s="12"/>
      <c r="AJ170" s="12"/>
      <c r="AK170" s="12"/>
    </row>
    <row r="171" spans="8:37" s="3" customFormat="1" ht="15">
      <c r="H171" s="5"/>
      <c r="I171" s="5"/>
      <c r="J171" s="5"/>
      <c r="K171" s="5"/>
      <c r="M171" s="5"/>
      <c r="N171" s="1"/>
      <c r="O171" s="1"/>
      <c r="P171" s="9"/>
      <c r="Q171" s="22"/>
      <c r="R171" s="25"/>
      <c r="X171" s="55"/>
      <c r="Y171" s="55"/>
      <c r="Z171" s="153"/>
      <c r="AA171" s="153"/>
      <c r="AB171" s="153"/>
      <c r="AC171" s="153"/>
      <c r="AD171" s="153"/>
      <c r="AE171" s="153"/>
      <c r="AF171" s="153"/>
      <c r="AG171" s="153"/>
      <c r="AI171" s="12"/>
      <c r="AJ171" s="12"/>
      <c r="AK171" s="12"/>
    </row>
    <row r="172" spans="8:37" s="3" customFormat="1" ht="15">
      <c r="H172" s="5"/>
      <c r="I172" s="5"/>
      <c r="J172" s="5"/>
      <c r="K172" s="5"/>
      <c r="M172" s="5"/>
      <c r="N172" s="1"/>
      <c r="O172" s="1"/>
      <c r="P172" s="9"/>
      <c r="Q172" s="22"/>
      <c r="R172" s="25"/>
      <c r="X172" s="55"/>
      <c r="Y172" s="55"/>
      <c r="Z172" s="153"/>
      <c r="AA172" s="153"/>
      <c r="AB172" s="153"/>
      <c r="AC172" s="153"/>
      <c r="AD172" s="153"/>
      <c r="AE172" s="153"/>
      <c r="AF172" s="153"/>
      <c r="AG172" s="153"/>
      <c r="AI172" s="12"/>
      <c r="AJ172" s="12"/>
      <c r="AK172" s="12"/>
    </row>
    <row r="173" spans="8:37" s="3" customFormat="1" ht="15">
      <c r="H173" s="5"/>
      <c r="I173" s="5"/>
      <c r="J173" s="5"/>
      <c r="K173" s="5"/>
      <c r="M173" s="5"/>
      <c r="N173" s="1"/>
      <c r="O173" s="1"/>
      <c r="P173" s="9"/>
      <c r="Q173" s="22"/>
      <c r="R173" s="25"/>
      <c r="X173" s="55"/>
      <c r="Y173" s="55"/>
      <c r="Z173" s="153"/>
      <c r="AA173" s="153"/>
      <c r="AB173" s="153"/>
      <c r="AC173" s="153"/>
      <c r="AD173" s="153"/>
      <c r="AE173" s="153"/>
      <c r="AF173" s="153"/>
      <c r="AG173" s="153"/>
      <c r="AI173" s="12"/>
      <c r="AJ173" s="12"/>
      <c r="AK173" s="12"/>
    </row>
    <row r="174" spans="8:37" s="3" customFormat="1" ht="15">
      <c r="H174" s="5"/>
      <c r="I174" s="5"/>
      <c r="J174" s="5"/>
      <c r="K174" s="5"/>
      <c r="M174" s="5"/>
      <c r="N174" s="1"/>
      <c r="O174" s="1"/>
      <c r="P174" s="9"/>
      <c r="Q174" s="22"/>
      <c r="R174" s="25"/>
      <c r="X174" s="55"/>
      <c r="Y174" s="55"/>
      <c r="Z174" s="153"/>
      <c r="AA174" s="153"/>
      <c r="AB174" s="153"/>
      <c r="AC174" s="153"/>
      <c r="AD174" s="153"/>
      <c r="AE174" s="153"/>
      <c r="AF174" s="153"/>
      <c r="AG174" s="153"/>
      <c r="AI174" s="12"/>
      <c r="AJ174" s="12"/>
      <c r="AK174" s="12"/>
    </row>
    <row r="175" spans="8:37" s="3" customFormat="1" ht="15">
      <c r="H175" s="5"/>
      <c r="I175" s="5"/>
      <c r="J175" s="5"/>
      <c r="K175" s="5"/>
      <c r="M175" s="5"/>
      <c r="N175" s="1"/>
      <c r="O175" s="1"/>
      <c r="P175" s="9"/>
      <c r="Q175" s="22"/>
      <c r="R175" s="25"/>
      <c r="X175" s="55"/>
      <c r="Y175" s="55"/>
      <c r="Z175" s="153"/>
      <c r="AA175" s="153"/>
      <c r="AB175" s="153"/>
      <c r="AC175" s="153"/>
      <c r="AD175" s="153"/>
      <c r="AE175" s="153"/>
      <c r="AF175" s="153"/>
      <c r="AG175" s="153"/>
      <c r="AI175" s="12"/>
      <c r="AJ175" s="12"/>
      <c r="AK175" s="12"/>
    </row>
    <row r="176" spans="8:37" s="3" customFormat="1" ht="15">
      <c r="H176" s="5"/>
      <c r="I176" s="5"/>
      <c r="J176" s="5"/>
      <c r="K176" s="5"/>
      <c r="M176" s="5"/>
      <c r="N176" s="1"/>
      <c r="O176" s="1"/>
      <c r="P176" s="9"/>
      <c r="Q176" s="22"/>
      <c r="R176" s="25"/>
      <c r="X176" s="55"/>
      <c r="Y176" s="55"/>
      <c r="Z176" s="153"/>
      <c r="AA176" s="153"/>
      <c r="AB176" s="153"/>
      <c r="AC176" s="153"/>
      <c r="AD176" s="153"/>
      <c r="AE176" s="153"/>
      <c r="AF176" s="153"/>
      <c r="AG176" s="153"/>
      <c r="AI176" s="12"/>
      <c r="AJ176" s="12"/>
      <c r="AK176" s="12"/>
    </row>
    <row r="177" spans="8:37" s="3" customFormat="1" ht="15">
      <c r="H177" s="5"/>
      <c r="I177" s="5"/>
      <c r="J177" s="5"/>
      <c r="K177" s="5"/>
      <c r="M177" s="5"/>
      <c r="N177" s="1"/>
      <c r="O177" s="1"/>
      <c r="P177" s="9"/>
      <c r="Q177" s="22"/>
      <c r="R177" s="25"/>
      <c r="X177" s="55"/>
      <c r="Y177" s="55"/>
      <c r="Z177" s="153"/>
      <c r="AA177" s="153"/>
      <c r="AB177" s="153"/>
      <c r="AC177" s="153"/>
      <c r="AD177" s="153"/>
      <c r="AE177" s="153"/>
      <c r="AF177" s="153"/>
      <c r="AG177" s="153"/>
      <c r="AI177" s="12"/>
      <c r="AJ177" s="12"/>
      <c r="AK177" s="12"/>
    </row>
    <row r="178" spans="8:37" s="3" customFormat="1" ht="15">
      <c r="H178" s="5"/>
      <c r="I178" s="5"/>
      <c r="J178" s="5"/>
      <c r="K178" s="5"/>
      <c r="M178" s="5"/>
      <c r="N178" s="1"/>
      <c r="O178" s="1"/>
      <c r="P178" s="9"/>
      <c r="Q178" s="22"/>
      <c r="R178" s="25"/>
      <c r="X178" s="55"/>
      <c r="Y178" s="55"/>
      <c r="Z178" s="153"/>
      <c r="AA178" s="153"/>
      <c r="AB178" s="153"/>
      <c r="AC178" s="153"/>
      <c r="AD178" s="153"/>
      <c r="AE178" s="153"/>
      <c r="AF178" s="153"/>
      <c r="AG178" s="153"/>
      <c r="AI178" s="12"/>
      <c r="AJ178" s="12"/>
      <c r="AK178" s="12"/>
    </row>
    <row r="179" spans="8:37" s="3" customFormat="1" ht="15">
      <c r="H179" s="5"/>
      <c r="I179" s="5"/>
      <c r="J179" s="5"/>
      <c r="K179" s="5"/>
      <c r="M179" s="5"/>
      <c r="N179" s="1"/>
      <c r="O179" s="1"/>
      <c r="P179" s="9"/>
      <c r="Q179" s="22"/>
      <c r="R179" s="25"/>
      <c r="X179" s="55"/>
      <c r="Y179" s="55"/>
      <c r="Z179" s="153"/>
      <c r="AA179" s="153"/>
      <c r="AB179" s="153"/>
      <c r="AC179" s="153"/>
      <c r="AD179" s="153"/>
      <c r="AE179" s="153"/>
      <c r="AF179" s="153"/>
      <c r="AG179" s="153"/>
      <c r="AI179" s="12"/>
      <c r="AJ179" s="12"/>
      <c r="AK179" s="12"/>
    </row>
    <row r="180" spans="8:37" s="3" customFormat="1" ht="15">
      <c r="H180" s="5"/>
      <c r="I180" s="5"/>
      <c r="J180" s="5"/>
      <c r="K180" s="5"/>
      <c r="M180" s="5"/>
      <c r="N180" s="1"/>
      <c r="O180" s="1"/>
      <c r="P180" s="9"/>
      <c r="Q180" s="22"/>
      <c r="R180" s="25"/>
      <c r="X180" s="55"/>
      <c r="Y180" s="55"/>
      <c r="Z180" s="153"/>
      <c r="AA180" s="153"/>
      <c r="AB180" s="153"/>
      <c r="AC180" s="153"/>
      <c r="AD180" s="153"/>
      <c r="AE180" s="153"/>
      <c r="AF180" s="153"/>
      <c r="AG180" s="153"/>
      <c r="AI180" s="12"/>
      <c r="AJ180" s="12"/>
      <c r="AK180" s="12"/>
    </row>
    <row r="181" spans="8:37" s="3" customFormat="1" ht="15">
      <c r="H181" s="5"/>
      <c r="I181" s="5"/>
      <c r="J181" s="5"/>
      <c r="K181" s="5"/>
      <c r="M181" s="5"/>
      <c r="N181" s="1"/>
      <c r="O181" s="1"/>
      <c r="P181" s="9"/>
      <c r="Q181" s="22"/>
      <c r="R181" s="25"/>
      <c r="X181" s="55"/>
      <c r="Y181" s="55"/>
      <c r="Z181" s="153"/>
      <c r="AA181" s="153"/>
      <c r="AB181" s="153"/>
      <c r="AC181" s="153"/>
      <c r="AD181" s="153"/>
      <c r="AE181" s="153"/>
      <c r="AF181" s="153"/>
      <c r="AG181" s="153"/>
      <c r="AI181" s="12"/>
      <c r="AJ181" s="12"/>
      <c r="AK181" s="12"/>
    </row>
    <row r="182" spans="8:37" s="3" customFormat="1" ht="15">
      <c r="H182" s="5"/>
      <c r="I182" s="5"/>
      <c r="J182" s="5"/>
      <c r="K182" s="5"/>
      <c r="M182" s="5"/>
      <c r="N182" s="1"/>
      <c r="O182" s="1"/>
      <c r="P182" s="9"/>
      <c r="Q182" s="22"/>
      <c r="R182" s="25"/>
      <c r="X182" s="55"/>
      <c r="Y182" s="55"/>
      <c r="Z182" s="153"/>
      <c r="AA182" s="153"/>
      <c r="AB182" s="153"/>
      <c r="AC182" s="153"/>
      <c r="AD182" s="153"/>
      <c r="AE182" s="153"/>
      <c r="AF182" s="153"/>
      <c r="AG182" s="153"/>
      <c r="AI182" s="12"/>
      <c r="AJ182" s="12"/>
      <c r="AK182" s="12"/>
    </row>
    <row r="183" spans="8:37" s="3" customFormat="1" ht="15">
      <c r="H183" s="5"/>
      <c r="I183" s="5"/>
      <c r="J183" s="5"/>
      <c r="K183" s="5"/>
      <c r="M183" s="5"/>
      <c r="N183" s="1"/>
      <c r="O183" s="1"/>
      <c r="P183" s="9"/>
      <c r="Q183" s="22"/>
      <c r="R183" s="25"/>
      <c r="X183" s="55"/>
      <c r="Y183" s="55"/>
      <c r="Z183" s="153"/>
      <c r="AA183" s="153"/>
      <c r="AB183" s="153"/>
      <c r="AC183" s="153"/>
      <c r="AD183" s="153"/>
      <c r="AE183" s="153"/>
      <c r="AF183" s="153"/>
      <c r="AG183" s="153"/>
      <c r="AI183" s="12"/>
      <c r="AJ183" s="12"/>
      <c r="AK183" s="12"/>
    </row>
    <row r="184" spans="8:37" s="3" customFormat="1" ht="15">
      <c r="H184" s="5"/>
      <c r="I184" s="5"/>
      <c r="J184" s="5"/>
      <c r="K184" s="5"/>
      <c r="M184" s="5"/>
      <c r="N184" s="1"/>
      <c r="O184" s="1"/>
      <c r="P184" s="9"/>
      <c r="Q184" s="22"/>
      <c r="R184" s="25"/>
      <c r="X184" s="55"/>
      <c r="Y184" s="55"/>
      <c r="Z184" s="153"/>
      <c r="AA184" s="153"/>
      <c r="AB184" s="153"/>
      <c r="AC184" s="153"/>
      <c r="AD184" s="153"/>
      <c r="AE184" s="153"/>
      <c r="AF184" s="153"/>
      <c r="AG184" s="153"/>
      <c r="AI184" s="12"/>
      <c r="AJ184" s="12"/>
      <c r="AK184" s="12"/>
    </row>
    <row r="185" spans="8:37" s="3" customFormat="1" ht="15">
      <c r="H185" s="5"/>
      <c r="I185" s="5"/>
      <c r="J185" s="5"/>
      <c r="K185" s="5"/>
      <c r="M185" s="5"/>
      <c r="N185" s="1"/>
      <c r="O185" s="1"/>
      <c r="P185" s="9"/>
      <c r="Q185" s="22"/>
      <c r="R185" s="25"/>
      <c r="X185" s="55"/>
      <c r="Y185" s="55"/>
      <c r="Z185" s="153"/>
      <c r="AA185" s="153"/>
      <c r="AB185" s="153"/>
      <c r="AC185" s="153"/>
      <c r="AD185" s="153"/>
      <c r="AE185" s="153"/>
      <c r="AF185" s="153"/>
      <c r="AG185" s="153"/>
      <c r="AI185" s="12"/>
      <c r="AJ185" s="12"/>
      <c r="AK185" s="12"/>
    </row>
    <row r="186" spans="8:37" s="3" customFormat="1" ht="15">
      <c r="H186" s="5"/>
      <c r="I186" s="5"/>
      <c r="J186" s="5"/>
      <c r="K186" s="5"/>
      <c r="M186" s="5"/>
      <c r="N186" s="1"/>
      <c r="O186" s="1"/>
      <c r="P186" s="9"/>
      <c r="Q186" s="22"/>
      <c r="R186" s="25"/>
      <c r="X186" s="55"/>
      <c r="Y186" s="55"/>
      <c r="Z186" s="153"/>
      <c r="AA186" s="153"/>
      <c r="AB186" s="153"/>
      <c r="AC186" s="153"/>
      <c r="AD186" s="153"/>
      <c r="AE186" s="153"/>
      <c r="AF186" s="153"/>
      <c r="AG186" s="153"/>
      <c r="AI186" s="12"/>
      <c r="AJ186" s="12"/>
      <c r="AK186" s="12"/>
    </row>
    <row r="187" spans="8:37" s="3" customFormat="1" ht="15">
      <c r="H187" s="5"/>
      <c r="I187" s="5"/>
      <c r="J187" s="5"/>
      <c r="K187" s="5"/>
      <c r="M187" s="5"/>
      <c r="N187" s="1"/>
      <c r="O187" s="1"/>
      <c r="P187" s="9"/>
      <c r="Q187" s="22"/>
      <c r="R187" s="25"/>
      <c r="X187" s="55"/>
      <c r="Y187" s="55"/>
      <c r="Z187" s="153"/>
      <c r="AA187" s="153"/>
      <c r="AB187" s="153"/>
      <c r="AC187" s="153"/>
      <c r="AD187" s="153"/>
      <c r="AE187" s="153"/>
      <c r="AF187" s="153"/>
      <c r="AG187" s="153"/>
      <c r="AI187" s="12"/>
      <c r="AJ187" s="12"/>
      <c r="AK187" s="12"/>
    </row>
    <row r="188" spans="8:37" s="3" customFormat="1" ht="15">
      <c r="H188" s="5"/>
      <c r="I188" s="5"/>
      <c r="J188" s="5"/>
      <c r="K188" s="5"/>
      <c r="M188" s="5"/>
      <c r="N188" s="1"/>
      <c r="O188" s="1"/>
      <c r="P188" s="9"/>
      <c r="Q188" s="22"/>
      <c r="R188" s="25"/>
      <c r="X188" s="55"/>
      <c r="Y188" s="55"/>
      <c r="Z188" s="153"/>
      <c r="AA188" s="153"/>
      <c r="AB188" s="153"/>
      <c r="AC188" s="153"/>
      <c r="AD188" s="153"/>
      <c r="AE188" s="153"/>
      <c r="AF188" s="153"/>
      <c r="AG188" s="153"/>
      <c r="AI188" s="12"/>
      <c r="AJ188" s="12"/>
      <c r="AK188" s="12"/>
    </row>
    <row r="189" spans="8:37" s="3" customFormat="1" ht="15">
      <c r="H189" s="5"/>
      <c r="I189" s="5"/>
      <c r="J189" s="5"/>
      <c r="K189" s="5"/>
      <c r="M189" s="5"/>
      <c r="N189" s="1"/>
      <c r="O189" s="1"/>
      <c r="P189" s="9"/>
      <c r="Q189" s="22"/>
      <c r="R189" s="25"/>
      <c r="X189" s="55"/>
      <c r="Y189" s="55"/>
      <c r="Z189" s="153"/>
      <c r="AA189" s="153"/>
      <c r="AB189" s="153"/>
      <c r="AC189" s="153"/>
      <c r="AD189" s="153"/>
      <c r="AE189" s="153"/>
      <c r="AF189" s="153"/>
      <c r="AG189" s="153"/>
      <c r="AI189" s="12"/>
      <c r="AJ189" s="12"/>
      <c r="AK189" s="12"/>
    </row>
    <row r="190" spans="8:37" s="3" customFormat="1" ht="15">
      <c r="H190" s="5"/>
      <c r="I190" s="5"/>
      <c r="J190" s="5"/>
      <c r="K190" s="5"/>
      <c r="M190" s="5"/>
      <c r="N190" s="1"/>
      <c r="O190" s="1"/>
      <c r="P190" s="9"/>
      <c r="Q190" s="22"/>
      <c r="R190" s="25"/>
      <c r="X190" s="55"/>
      <c r="Y190" s="55"/>
      <c r="Z190" s="153"/>
      <c r="AA190" s="153"/>
      <c r="AB190" s="153"/>
      <c r="AC190" s="153"/>
      <c r="AD190" s="153"/>
      <c r="AE190" s="153"/>
      <c r="AF190" s="153"/>
      <c r="AG190" s="153"/>
      <c r="AI190" s="12"/>
      <c r="AJ190" s="12"/>
      <c r="AK190" s="12"/>
    </row>
    <row r="191" spans="8:37" s="3" customFormat="1" ht="15">
      <c r="H191" s="5"/>
      <c r="I191" s="5"/>
      <c r="J191" s="5"/>
      <c r="K191" s="5"/>
      <c r="M191" s="5"/>
      <c r="N191" s="1"/>
      <c r="O191" s="1"/>
      <c r="P191" s="9"/>
      <c r="Q191" s="22"/>
      <c r="R191" s="25"/>
      <c r="X191" s="55"/>
      <c r="Y191" s="55"/>
      <c r="Z191" s="153"/>
      <c r="AA191" s="153"/>
      <c r="AB191" s="153"/>
      <c r="AC191" s="153"/>
      <c r="AD191" s="153"/>
      <c r="AE191" s="153"/>
      <c r="AF191" s="153"/>
      <c r="AG191" s="153"/>
      <c r="AI191" s="12"/>
      <c r="AJ191" s="12"/>
      <c r="AK191" s="12"/>
    </row>
    <row r="192" spans="8:37" s="3" customFormat="1" ht="15">
      <c r="H192" s="5"/>
      <c r="I192" s="5"/>
      <c r="J192" s="5"/>
      <c r="K192" s="5"/>
      <c r="M192" s="5"/>
      <c r="N192" s="1"/>
      <c r="O192" s="1"/>
      <c r="P192" s="9"/>
      <c r="Q192" s="22"/>
      <c r="R192" s="25"/>
      <c r="X192" s="55"/>
      <c r="Y192" s="55"/>
      <c r="Z192" s="153"/>
      <c r="AA192" s="153"/>
      <c r="AB192" s="153"/>
      <c r="AC192" s="153"/>
      <c r="AD192" s="153"/>
      <c r="AE192" s="153"/>
      <c r="AF192" s="153"/>
      <c r="AG192" s="153"/>
      <c r="AI192" s="12"/>
      <c r="AJ192" s="12"/>
      <c r="AK192" s="12"/>
    </row>
    <row r="193" spans="8:37" s="3" customFormat="1" ht="15">
      <c r="H193" s="5"/>
      <c r="I193" s="5"/>
      <c r="J193" s="5"/>
      <c r="K193" s="5"/>
      <c r="M193" s="5"/>
      <c r="N193" s="1"/>
      <c r="O193" s="1"/>
      <c r="P193" s="9"/>
      <c r="Q193" s="22"/>
      <c r="R193" s="25"/>
      <c r="X193" s="55"/>
      <c r="Y193" s="55"/>
      <c r="Z193" s="153"/>
      <c r="AA193" s="153"/>
      <c r="AB193" s="153"/>
      <c r="AC193" s="153"/>
      <c r="AD193" s="153"/>
      <c r="AE193" s="153"/>
      <c r="AF193" s="153"/>
      <c r="AG193" s="153"/>
      <c r="AI193" s="12"/>
      <c r="AJ193" s="12"/>
      <c r="AK193" s="12"/>
    </row>
    <row r="194" spans="8:37" s="3" customFormat="1" ht="15">
      <c r="H194" s="5"/>
      <c r="I194" s="5"/>
      <c r="J194" s="5"/>
      <c r="K194" s="5"/>
      <c r="M194" s="5"/>
      <c r="N194" s="1"/>
      <c r="O194" s="1"/>
      <c r="P194" s="9"/>
      <c r="Q194" s="22"/>
      <c r="R194" s="25"/>
      <c r="X194" s="55"/>
      <c r="Y194" s="55"/>
      <c r="Z194" s="153"/>
      <c r="AA194" s="153"/>
      <c r="AB194" s="153"/>
      <c r="AC194" s="153"/>
      <c r="AD194" s="153"/>
      <c r="AE194" s="153"/>
      <c r="AF194" s="153"/>
      <c r="AG194" s="153"/>
      <c r="AI194" s="12"/>
      <c r="AJ194" s="12"/>
      <c r="AK194" s="12"/>
    </row>
    <row r="195" spans="8:37" s="3" customFormat="1" ht="15">
      <c r="H195" s="5"/>
      <c r="I195" s="5"/>
      <c r="J195" s="5"/>
      <c r="K195" s="5"/>
      <c r="M195" s="5"/>
      <c r="N195" s="1"/>
      <c r="O195" s="1"/>
      <c r="P195" s="9"/>
      <c r="Q195" s="22"/>
      <c r="R195" s="25"/>
      <c r="X195" s="55"/>
      <c r="Y195" s="55"/>
      <c r="Z195" s="153"/>
      <c r="AA195" s="153"/>
      <c r="AB195" s="153"/>
      <c r="AC195" s="153"/>
      <c r="AD195" s="153"/>
      <c r="AE195" s="153"/>
      <c r="AF195" s="153"/>
      <c r="AG195" s="153"/>
      <c r="AI195" s="12"/>
      <c r="AJ195" s="12"/>
      <c r="AK195" s="12"/>
    </row>
    <row r="196" spans="8:37" s="3" customFormat="1" ht="15">
      <c r="H196" s="5"/>
      <c r="I196" s="5"/>
      <c r="J196" s="5"/>
      <c r="K196" s="5"/>
      <c r="M196" s="5"/>
      <c r="N196" s="1"/>
      <c r="O196" s="1"/>
      <c r="P196" s="9"/>
      <c r="Q196" s="22"/>
      <c r="R196" s="25"/>
      <c r="X196" s="55"/>
      <c r="Y196" s="55"/>
      <c r="Z196" s="153"/>
      <c r="AA196" s="153"/>
      <c r="AB196" s="153"/>
      <c r="AC196" s="153"/>
      <c r="AD196" s="153"/>
      <c r="AE196" s="153"/>
      <c r="AF196" s="153"/>
      <c r="AG196" s="153"/>
      <c r="AI196" s="12"/>
      <c r="AJ196" s="12"/>
      <c r="AK196" s="12"/>
    </row>
    <row r="197" spans="8:37" s="3" customFormat="1" ht="15">
      <c r="H197" s="5"/>
      <c r="I197" s="5"/>
      <c r="J197" s="5"/>
      <c r="K197" s="5"/>
      <c r="M197" s="5"/>
      <c r="N197" s="1"/>
      <c r="O197" s="1"/>
      <c r="P197" s="9"/>
      <c r="Q197" s="22"/>
      <c r="R197" s="25"/>
      <c r="X197" s="55"/>
      <c r="Y197" s="55"/>
      <c r="Z197" s="153"/>
      <c r="AA197" s="153"/>
      <c r="AB197" s="153"/>
      <c r="AC197" s="153"/>
      <c r="AD197" s="153"/>
      <c r="AE197" s="153"/>
      <c r="AF197" s="153"/>
      <c r="AG197" s="153"/>
      <c r="AI197" s="12"/>
      <c r="AJ197" s="12"/>
      <c r="AK197" s="12"/>
    </row>
    <row r="198" spans="8:37" s="3" customFormat="1" ht="15">
      <c r="H198" s="5"/>
      <c r="I198" s="5"/>
      <c r="J198" s="5"/>
      <c r="K198" s="5"/>
      <c r="M198" s="5"/>
      <c r="N198" s="1"/>
      <c r="O198" s="1"/>
      <c r="P198" s="10"/>
      <c r="Q198" s="22"/>
      <c r="R198" s="25"/>
      <c r="X198" s="55"/>
      <c r="Y198" s="55"/>
      <c r="Z198" s="153"/>
      <c r="AA198" s="153"/>
      <c r="AB198" s="153"/>
      <c r="AC198" s="153"/>
      <c r="AD198" s="153"/>
      <c r="AE198" s="153"/>
      <c r="AF198" s="153"/>
      <c r="AG198" s="153"/>
      <c r="AI198" s="12"/>
      <c r="AJ198" s="12"/>
      <c r="AK198" s="12"/>
    </row>
    <row r="199" spans="8:37" s="3" customFormat="1" ht="15">
      <c r="H199" s="5"/>
      <c r="I199" s="5"/>
      <c r="J199" s="5"/>
      <c r="K199" s="5"/>
      <c r="M199" s="5"/>
      <c r="N199" s="1"/>
      <c r="O199" s="1"/>
      <c r="P199" s="10"/>
      <c r="Q199" s="22"/>
      <c r="R199" s="25"/>
      <c r="X199" s="55"/>
      <c r="Y199" s="55"/>
      <c r="Z199" s="153"/>
      <c r="AA199" s="153"/>
      <c r="AB199" s="153"/>
      <c r="AC199" s="153"/>
      <c r="AD199" s="153"/>
      <c r="AE199" s="153"/>
      <c r="AF199" s="153"/>
      <c r="AG199" s="153"/>
      <c r="AI199" s="12"/>
      <c r="AJ199" s="12"/>
      <c r="AK199" s="12"/>
    </row>
    <row r="200" spans="8:37" s="3" customFormat="1" ht="15">
      <c r="H200" s="5"/>
      <c r="I200" s="5"/>
      <c r="J200" s="5"/>
      <c r="K200" s="5"/>
      <c r="M200" s="5"/>
      <c r="N200" s="1"/>
      <c r="O200" s="1"/>
      <c r="P200" s="10"/>
      <c r="Q200" s="22"/>
      <c r="R200" s="25"/>
      <c r="X200" s="55"/>
      <c r="Y200" s="55"/>
      <c r="Z200" s="153"/>
      <c r="AA200" s="153"/>
      <c r="AB200" s="153"/>
      <c r="AC200" s="153"/>
      <c r="AD200" s="153"/>
      <c r="AE200" s="153"/>
      <c r="AF200" s="153"/>
      <c r="AG200" s="153"/>
      <c r="AI200" s="12"/>
      <c r="AJ200" s="12"/>
      <c r="AK200" s="12"/>
    </row>
    <row r="201" spans="8:37" s="3" customFormat="1" ht="15">
      <c r="H201" s="5"/>
      <c r="I201" s="5"/>
      <c r="J201" s="5"/>
      <c r="K201" s="5"/>
      <c r="M201" s="5"/>
      <c r="N201" s="1"/>
      <c r="O201" s="1"/>
      <c r="P201" s="10"/>
      <c r="Q201" s="22"/>
      <c r="R201" s="25"/>
      <c r="X201" s="55"/>
      <c r="Y201" s="55"/>
      <c r="Z201" s="153"/>
      <c r="AA201" s="153"/>
      <c r="AB201" s="153"/>
      <c r="AC201" s="153"/>
      <c r="AD201" s="153"/>
      <c r="AE201" s="153"/>
      <c r="AF201" s="153"/>
      <c r="AG201" s="153"/>
      <c r="AI201" s="12"/>
      <c r="AJ201" s="12"/>
      <c r="AK201" s="12"/>
    </row>
    <row r="202" spans="8:37" s="3" customFormat="1" ht="15">
      <c r="H202" s="5"/>
      <c r="I202" s="5"/>
      <c r="J202" s="5"/>
      <c r="K202" s="5"/>
      <c r="M202" s="5"/>
      <c r="N202" s="1"/>
      <c r="O202" s="1"/>
      <c r="P202" s="10"/>
      <c r="Q202" s="22"/>
      <c r="R202" s="25"/>
      <c r="X202" s="55"/>
      <c r="Y202" s="55"/>
      <c r="Z202" s="153"/>
      <c r="AA202" s="153"/>
      <c r="AB202" s="153"/>
      <c r="AC202" s="153"/>
      <c r="AD202" s="153"/>
      <c r="AE202" s="153"/>
      <c r="AF202" s="153"/>
      <c r="AG202" s="153"/>
      <c r="AI202" s="12"/>
      <c r="AJ202" s="12"/>
      <c r="AK202" s="12"/>
    </row>
    <row r="203" spans="8:37" s="3" customFormat="1" ht="15">
      <c r="H203" s="5"/>
      <c r="I203" s="5"/>
      <c r="J203" s="5"/>
      <c r="K203" s="5"/>
      <c r="M203" s="5"/>
      <c r="N203" s="1"/>
      <c r="O203" s="1"/>
      <c r="P203" s="10"/>
      <c r="Q203" s="22"/>
      <c r="R203" s="25"/>
      <c r="X203" s="55"/>
      <c r="Y203" s="55"/>
      <c r="Z203" s="153"/>
      <c r="AA203" s="153"/>
      <c r="AB203" s="153"/>
      <c r="AC203" s="153"/>
      <c r="AD203" s="153"/>
      <c r="AE203" s="153"/>
      <c r="AF203" s="153"/>
      <c r="AG203" s="153"/>
      <c r="AI203" s="12"/>
      <c r="AJ203" s="12"/>
      <c r="AK203" s="12"/>
    </row>
    <row r="204" spans="8:37" s="3" customFormat="1" ht="15">
      <c r="H204" s="5"/>
      <c r="I204" s="5"/>
      <c r="J204" s="5"/>
      <c r="K204" s="5"/>
      <c r="M204" s="5"/>
      <c r="N204" s="1"/>
      <c r="O204" s="1"/>
      <c r="P204" s="10"/>
      <c r="Q204" s="22"/>
      <c r="R204" s="25"/>
      <c r="X204" s="55"/>
      <c r="Y204" s="55"/>
      <c r="Z204" s="153"/>
      <c r="AA204" s="153"/>
      <c r="AB204" s="153"/>
      <c r="AC204" s="153"/>
      <c r="AD204" s="153"/>
      <c r="AE204" s="153"/>
      <c r="AF204" s="153"/>
      <c r="AG204" s="153"/>
      <c r="AI204" s="12"/>
      <c r="AJ204" s="12"/>
      <c r="AK204" s="12"/>
    </row>
    <row r="205" spans="8:37" s="3" customFormat="1" ht="15">
      <c r="H205" s="5"/>
      <c r="I205" s="5"/>
      <c r="J205" s="5"/>
      <c r="K205" s="5"/>
      <c r="M205" s="5"/>
      <c r="N205" s="1"/>
      <c r="O205" s="1"/>
      <c r="P205" s="10"/>
      <c r="Q205" s="22"/>
      <c r="R205" s="25"/>
      <c r="X205" s="55"/>
      <c r="Y205" s="55"/>
      <c r="Z205" s="153"/>
      <c r="AA205" s="153"/>
      <c r="AB205" s="153"/>
      <c r="AC205" s="153"/>
      <c r="AD205" s="153"/>
      <c r="AE205" s="153"/>
      <c r="AF205" s="153"/>
      <c r="AG205" s="153"/>
      <c r="AI205" s="12"/>
      <c r="AJ205" s="12"/>
      <c r="AK205" s="12"/>
    </row>
    <row r="206" spans="8:37" s="3" customFormat="1" ht="15">
      <c r="H206" s="5"/>
      <c r="I206" s="5"/>
      <c r="J206" s="5"/>
      <c r="K206" s="5"/>
      <c r="M206" s="5"/>
      <c r="N206" s="1"/>
      <c r="O206" s="1"/>
      <c r="P206" s="10"/>
      <c r="Q206" s="22"/>
      <c r="R206" s="25"/>
      <c r="X206" s="55"/>
      <c r="Y206" s="55"/>
      <c r="Z206" s="153"/>
      <c r="AA206" s="153"/>
      <c r="AB206" s="153"/>
      <c r="AC206" s="153"/>
      <c r="AD206" s="153"/>
      <c r="AE206" s="153"/>
      <c r="AF206" s="153"/>
      <c r="AG206" s="153"/>
      <c r="AI206" s="12"/>
      <c r="AJ206" s="12"/>
      <c r="AK206" s="12"/>
    </row>
    <row r="207" spans="8:37" s="3" customFormat="1" ht="15">
      <c r="H207" s="5"/>
      <c r="I207" s="5"/>
      <c r="J207" s="5"/>
      <c r="K207" s="5"/>
      <c r="M207" s="5"/>
      <c r="N207" s="1"/>
      <c r="O207" s="1"/>
      <c r="P207" s="10"/>
      <c r="Q207" s="22"/>
      <c r="R207" s="25"/>
      <c r="X207" s="55"/>
      <c r="Y207" s="55"/>
      <c r="Z207" s="153"/>
      <c r="AA207" s="153"/>
      <c r="AB207" s="153"/>
      <c r="AC207" s="153"/>
      <c r="AD207" s="153"/>
      <c r="AE207" s="153"/>
      <c r="AF207" s="153"/>
      <c r="AG207" s="153"/>
      <c r="AI207" s="12"/>
      <c r="AJ207" s="12"/>
      <c r="AK207" s="12"/>
    </row>
    <row r="208" spans="8:37" s="3" customFormat="1" ht="15">
      <c r="H208" s="5"/>
      <c r="I208" s="5"/>
      <c r="J208" s="5"/>
      <c r="K208" s="5"/>
      <c r="M208" s="5"/>
      <c r="N208" s="1"/>
      <c r="O208" s="1"/>
      <c r="P208" s="10"/>
      <c r="Q208" s="22"/>
      <c r="R208" s="25"/>
      <c r="X208" s="55"/>
      <c r="Y208" s="55"/>
      <c r="Z208" s="153"/>
      <c r="AA208" s="153"/>
      <c r="AB208" s="153"/>
      <c r="AC208" s="153"/>
      <c r="AD208" s="153"/>
      <c r="AE208" s="153"/>
      <c r="AF208" s="153"/>
      <c r="AG208" s="153"/>
      <c r="AI208" s="12"/>
      <c r="AJ208" s="12"/>
      <c r="AK208" s="12"/>
    </row>
    <row r="209" spans="8:37" s="3" customFormat="1" ht="15">
      <c r="H209" s="5"/>
      <c r="I209" s="5"/>
      <c r="J209" s="5"/>
      <c r="K209" s="5"/>
      <c r="M209" s="5"/>
      <c r="N209" s="1"/>
      <c r="O209" s="1"/>
      <c r="P209" s="10"/>
      <c r="Q209" s="22"/>
      <c r="R209" s="25"/>
      <c r="X209" s="55"/>
      <c r="Y209" s="55"/>
      <c r="Z209" s="153"/>
      <c r="AA209" s="153"/>
      <c r="AB209" s="153"/>
      <c r="AC209" s="153"/>
      <c r="AD209" s="153"/>
      <c r="AE209" s="153"/>
      <c r="AF209" s="153"/>
      <c r="AG209" s="153"/>
      <c r="AI209" s="12"/>
      <c r="AJ209" s="12"/>
      <c r="AK209" s="12"/>
    </row>
    <row r="210" spans="8:37" s="3" customFormat="1" ht="15">
      <c r="H210" s="5"/>
      <c r="I210" s="5"/>
      <c r="J210" s="5"/>
      <c r="K210" s="5"/>
      <c r="M210" s="5"/>
      <c r="N210" s="1"/>
      <c r="O210" s="1"/>
      <c r="P210" s="10"/>
      <c r="Q210" s="22"/>
      <c r="R210" s="25"/>
      <c r="X210" s="55"/>
      <c r="Y210" s="55"/>
      <c r="Z210" s="153"/>
      <c r="AA210" s="153"/>
      <c r="AB210" s="153"/>
      <c r="AC210" s="153"/>
      <c r="AD210" s="153"/>
      <c r="AE210" s="153"/>
      <c r="AF210" s="153"/>
      <c r="AG210" s="153"/>
      <c r="AI210" s="12"/>
      <c r="AJ210" s="12"/>
      <c r="AK210" s="12"/>
    </row>
    <row r="211" spans="8:37" s="3" customFormat="1" ht="15">
      <c r="H211" s="5"/>
      <c r="I211" s="5"/>
      <c r="J211" s="5"/>
      <c r="K211" s="5"/>
      <c r="M211" s="5"/>
      <c r="N211" s="1"/>
      <c r="O211" s="1"/>
      <c r="P211" s="10"/>
      <c r="Q211" s="22"/>
      <c r="R211" s="25"/>
      <c r="X211" s="55"/>
      <c r="Y211" s="55"/>
      <c r="Z211" s="153"/>
      <c r="AA211" s="153"/>
      <c r="AB211" s="153"/>
      <c r="AC211" s="153"/>
      <c r="AD211" s="153"/>
      <c r="AE211" s="153"/>
      <c r="AF211" s="153"/>
      <c r="AG211" s="153"/>
      <c r="AI211" s="12"/>
      <c r="AJ211" s="12"/>
      <c r="AK211" s="12"/>
    </row>
    <row r="212" spans="8:37" s="3" customFormat="1" ht="15">
      <c r="H212" s="5"/>
      <c r="I212" s="5"/>
      <c r="J212" s="5"/>
      <c r="K212" s="5"/>
      <c r="M212" s="5"/>
      <c r="N212" s="1"/>
      <c r="O212" s="1"/>
      <c r="P212" s="10"/>
      <c r="Q212" s="22"/>
      <c r="R212" s="25"/>
      <c r="X212" s="55"/>
      <c r="Y212" s="55"/>
      <c r="Z212" s="153"/>
      <c r="AA212" s="153"/>
      <c r="AB212" s="153"/>
      <c r="AC212" s="153"/>
      <c r="AD212" s="153"/>
      <c r="AE212" s="153"/>
      <c r="AF212" s="153"/>
      <c r="AG212" s="153"/>
      <c r="AI212" s="12"/>
      <c r="AJ212" s="12"/>
      <c r="AK212" s="12"/>
    </row>
    <row r="213" spans="8:37" s="3" customFormat="1" ht="15">
      <c r="H213" s="5"/>
      <c r="I213" s="5"/>
      <c r="J213" s="5"/>
      <c r="K213" s="5"/>
      <c r="M213" s="5"/>
      <c r="N213" s="1"/>
      <c r="O213" s="1"/>
      <c r="P213" s="10"/>
      <c r="Q213" s="22"/>
      <c r="R213" s="25"/>
      <c r="X213" s="55"/>
      <c r="Y213" s="55"/>
      <c r="Z213" s="153"/>
      <c r="AA213" s="153"/>
      <c r="AB213" s="153"/>
      <c r="AC213" s="153"/>
      <c r="AD213" s="153"/>
      <c r="AE213" s="153"/>
      <c r="AF213" s="153"/>
      <c r="AG213" s="153"/>
      <c r="AI213" s="12"/>
      <c r="AJ213" s="12"/>
      <c r="AK213" s="12"/>
    </row>
    <row r="214" spans="8:37" s="3" customFormat="1" ht="15">
      <c r="H214" s="5"/>
      <c r="I214" s="5"/>
      <c r="J214" s="5"/>
      <c r="K214" s="5"/>
      <c r="M214" s="5"/>
      <c r="N214" s="1"/>
      <c r="O214" s="1"/>
      <c r="P214" s="10"/>
      <c r="Q214" s="22"/>
      <c r="R214" s="25"/>
      <c r="X214" s="55"/>
      <c r="Y214" s="55"/>
      <c r="Z214" s="153"/>
      <c r="AA214" s="153"/>
      <c r="AB214" s="153"/>
      <c r="AC214" s="153"/>
      <c r="AD214" s="153"/>
      <c r="AE214" s="153"/>
      <c r="AF214" s="153"/>
      <c r="AG214" s="153"/>
      <c r="AI214" s="12"/>
      <c r="AJ214" s="12"/>
      <c r="AK214" s="12"/>
    </row>
    <row r="215" spans="8:37" s="3" customFormat="1" ht="15">
      <c r="H215" s="5"/>
      <c r="I215" s="5"/>
      <c r="J215" s="5"/>
      <c r="K215" s="5"/>
      <c r="M215" s="5"/>
      <c r="N215" s="1"/>
      <c r="O215" s="1"/>
      <c r="P215" s="10"/>
      <c r="Q215" s="22"/>
      <c r="R215" s="25"/>
      <c r="X215" s="55"/>
      <c r="Y215" s="55"/>
      <c r="Z215" s="153"/>
      <c r="AA215" s="153"/>
      <c r="AB215" s="153"/>
      <c r="AC215" s="153"/>
      <c r="AD215" s="153"/>
      <c r="AE215" s="153"/>
      <c r="AF215" s="153"/>
      <c r="AG215" s="153"/>
      <c r="AI215" s="12"/>
      <c r="AJ215" s="12"/>
      <c r="AK215" s="12"/>
    </row>
    <row r="216" spans="8:37" s="3" customFormat="1" ht="15">
      <c r="H216" s="5"/>
      <c r="I216" s="5"/>
      <c r="J216" s="5"/>
      <c r="K216" s="5"/>
      <c r="M216" s="5"/>
      <c r="N216" s="1"/>
      <c r="O216" s="1"/>
      <c r="P216" s="10"/>
      <c r="Q216" s="22"/>
      <c r="R216" s="25"/>
      <c r="X216" s="55"/>
      <c r="Y216" s="55"/>
      <c r="Z216" s="153"/>
      <c r="AA216" s="153"/>
      <c r="AB216" s="153"/>
      <c r="AC216" s="153"/>
      <c r="AD216" s="153"/>
      <c r="AE216" s="153"/>
      <c r="AF216" s="153"/>
      <c r="AG216" s="153"/>
      <c r="AI216" s="12"/>
      <c r="AJ216" s="12"/>
      <c r="AK216" s="12"/>
    </row>
    <row r="217" spans="8:37" s="3" customFormat="1" ht="15">
      <c r="H217" s="5"/>
      <c r="I217" s="5"/>
      <c r="J217" s="5"/>
      <c r="K217" s="5"/>
      <c r="M217" s="5"/>
      <c r="N217" s="1"/>
      <c r="O217" s="1"/>
      <c r="P217" s="10"/>
      <c r="Q217" s="22"/>
      <c r="R217" s="25"/>
      <c r="X217" s="55"/>
      <c r="Y217" s="55"/>
      <c r="Z217" s="153"/>
      <c r="AA217" s="153"/>
      <c r="AB217" s="153"/>
      <c r="AC217" s="153"/>
      <c r="AD217" s="153"/>
      <c r="AE217" s="153"/>
      <c r="AF217" s="153"/>
      <c r="AG217" s="153"/>
      <c r="AI217" s="12"/>
      <c r="AJ217" s="12"/>
      <c r="AK217" s="12"/>
    </row>
    <row r="218" spans="8:37" s="3" customFormat="1" ht="15">
      <c r="H218" s="5"/>
      <c r="I218" s="5"/>
      <c r="J218" s="5"/>
      <c r="K218" s="5"/>
      <c r="M218" s="5"/>
      <c r="N218" s="1"/>
      <c r="O218" s="1"/>
      <c r="P218" s="10"/>
      <c r="Q218" s="22"/>
      <c r="R218" s="25"/>
      <c r="X218" s="55"/>
      <c r="Y218" s="55"/>
      <c r="Z218" s="153"/>
      <c r="AA218" s="153"/>
      <c r="AB218" s="153"/>
      <c r="AC218" s="153"/>
      <c r="AD218" s="153"/>
      <c r="AE218" s="153"/>
      <c r="AF218" s="153"/>
      <c r="AG218" s="153"/>
      <c r="AI218" s="12"/>
      <c r="AJ218" s="12"/>
      <c r="AK218" s="12"/>
    </row>
    <row r="219" spans="8:37" s="3" customFormat="1" ht="15">
      <c r="H219" s="5"/>
      <c r="I219" s="5"/>
      <c r="J219" s="5"/>
      <c r="K219" s="5"/>
      <c r="M219" s="5"/>
      <c r="N219" s="1"/>
      <c r="O219" s="1"/>
      <c r="P219" s="10"/>
      <c r="Q219" s="22"/>
      <c r="R219" s="25"/>
      <c r="X219" s="55"/>
      <c r="Y219" s="55"/>
      <c r="Z219" s="153"/>
      <c r="AA219" s="153"/>
      <c r="AB219" s="153"/>
      <c r="AC219" s="153"/>
      <c r="AD219" s="153"/>
      <c r="AE219" s="153"/>
      <c r="AF219" s="153"/>
      <c r="AG219" s="153"/>
      <c r="AI219" s="12"/>
      <c r="AJ219" s="12"/>
      <c r="AK219" s="12"/>
    </row>
    <row r="220" spans="8:37" s="3" customFormat="1" ht="15">
      <c r="H220" s="5"/>
      <c r="I220" s="5"/>
      <c r="J220" s="5"/>
      <c r="K220" s="5"/>
      <c r="M220" s="5"/>
      <c r="N220" s="1"/>
      <c r="O220" s="1"/>
      <c r="P220" s="10"/>
      <c r="Q220" s="22"/>
      <c r="R220" s="25"/>
      <c r="X220" s="55"/>
      <c r="Y220" s="55"/>
      <c r="Z220" s="153"/>
      <c r="AA220" s="153"/>
      <c r="AB220" s="153"/>
      <c r="AC220" s="153"/>
      <c r="AD220" s="153"/>
      <c r="AE220" s="153"/>
      <c r="AF220" s="153"/>
      <c r="AG220" s="153"/>
      <c r="AI220" s="12"/>
      <c r="AJ220" s="12"/>
      <c r="AK220" s="12"/>
    </row>
    <row r="221" spans="8:37" s="3" customFormat="1" ht="15">
      <c r="H221" s="5"/>
      <c r="I221" s="5"/>
      <c r="J221" s="5"/>
      <c r="K221" s="5"/>
      <c r="M221" s="5"/>
      <c r="N221" s="1"/>
      <c r="O221" s="1"/>
      <c r="P221" s="10"/>
      <c r="Q221" s="22"/>
      <c r="R221" s="25"/>
      <c r="X221" s="55"/>
      <c r="Y221" s="55"/>
      <c r="Z221" s="153"/>
      <c r="AA221" s="153"/>
      <c r="AB221" s="153"/>
      <c r="AC221" s="153"/>
      <c r="AD221" s="153"/>
      <c r="AE221" s="153"/>
      <c r="AF221" s="153"/>
      <c r="AG221" s="153"/>
      <c r="AI221" s="12"/>
      <c r="AJ221" s="12"/>
      <c r="AK221" s="12"/>
    </row>
    <row r="222" spans="8:37" s="3" customFormat="1" ht="15">
      <c r="H222" s="5"/>
      <c r="I222" s="5"/>
      <c r="J222" s="5"/>
      <c r="K222" s="5"/>
      <c r="M222" s="5"/>
      <c r="N222" s="1"/>
      <c r="O222" s="1"/>
      <c r="P222" s="10"/>
      <c r="Q222" s="22"/>
      <c r="R222" s="25"/>
      <c r="X222" s="55"/>
      <c r="Y222" s="55"/>
      <c r="Z222" s="153"/>
      <c r="AA222" s="153"/>
      <c r="AB222" s="153"/>
      <c r="AC222" s="153"/>
      <c r="AD222" s="153"/>
      <c r="AE222" s="153"/>
      <c r="AF222" s="153"/>
      <c r="AG222" s="153"/>
      <c r="AI222" s="12"/>
      <c r="AJ222" s="12"/>
      <c r="AK222" s="12"/>
    </row>
    <row r="223" spans="8:37" s="3" customFormat="1" ht="15">
      <c r="H223" s="5"/>
      <c r="I223" s="5"/>
      <c r="J223" s="5"/>
      <c r="K223" s="5"/>
      <c r="M223" s="5"/>
      <c r="N223" s="1"/>
      <c r="O223" s="1"/>
      <c r="P223" s="10"/>
      <c r="Q223" s="22"/>
      <c r="R223" s="25"/>
      <c r="X223" s="55"/>
      <c r="Y223" s="55"/>
      <c r="Z223" s="153"/>
      <c r="AA223" s="153"/>
      <c r="AB223" s="153"/>
      <c r="AC223" s="153"/>
      <c r="AD223" s="153"/>
      <c r="AE223" s="153"/>
      <c r="AF223" s="153"/>
      <c r="AG223" s="153"/>
      <c r="AI223" s="12"/>
      <c r="AJ223" s="12"/>
      <c r="AK223" s="12"/>
    </row>
    <row r="224" spans="8:37" s="3" customFormat="1" ht="15">
      <c r="H224" s="5"/>
      <c r="I224" s="5"/>
      <c r="J224" s="5"/>
      <c r="K224" s="5"/>
      <c r="M224" s="5"/>
      <c r="N224" s="1"/>
      <c r="O224" s="1"/>
      <c r="P224" s="10"/>
      <c r="Q224" s="22"/>
      <c r="R224" s="25"/>
      <c r="X224" s="55"/>
      <c r="Y224" s="55"/>
      <c r="Z224" s="153"/>
      <c r="AA224" s="153"/>
      <c r="AB224" s="153"/>
      <c r="AC224" s="153"/>
      <c r="AD224" s="153"/>
      <c r="AE224" s="153"/>
      <c r="AF224" s="153"/>
      <c r="AG224" s="153"/>
      <c r="AI224" s="12"/>
      <c r="AJ224" s="12"/>
      <c r="AK224" s="12"/>
    </row>
    <row r="225" spans="8:37" s="3" customFormat="1" ht="15">
      <c r="H225" s="5"/>
      <c r="I225" s="5"/>
      <c r="J225" s="5"/>
      <c r="K225" s="5"/>
      <c r="M225" s="5"/>
      <c r="N225" s="1"/>
      <c r="O225" s="1"/>
      <c r="P225" s="10"/>
      <c r="Q225" s="22"/>
      <c r="R225" s="25"/>
      <c r="X225" s="55"/>
      <c r="Y225" s="55"/>
      <c r="Z225" s="153"/>
      <c r="AA225" s="153"/>
      <c r="AB225" s="153"/>
      <c r="AC225" s="153"/>
      <c r="AD225" s="153"/>
      <c r="AE225" s="153"/>
      <c r="AF225" s="153"/>
      <c r="AG225" s="153"/>
      <c r="AI225" s="12"/>
      <c r="AJ225" s="12"/>
      <c r="AK225" s="12"/>
    </row>
    <row r="226" spans="8:37" s="3" customFormat="1" ht="15">
      <c r="H226" s="5"/>
      <c r="I226" s="5"/>
      <c r="J226" s="5"/>
      <c r="K226" s="5"/>
      <c r="M226" s="5"/>
      <c r="N226" s="1"/>
      <c r="O226" s="1"/>
      <c r="P226" s="10"/>
      <c r="Q226" s="22"/>
      <c r="R226" s="25"/>
      <c r="X226" s="55"/>
      <c r="Y226" s="55"/>
      <c r="Z226" s="153"/>
      <c r="AA226" s="153"/>
      <c r="AB226" s="153"/>
      <c r="AC226" s="153"/>
      <c r="AD226" s="153"/>
      <c r="AE226" s="153"/>
      <c r="AF226" s="153"/>
      <c r="AG226" s="153"/>
      <c r="AI226" s="12"/>
      <c r="AJ226" s="12"/>
      <c r="AK226" s="12"/>
    </row>
    <row r="227" spans="8:37" s="3" customFormat="1" ht="15">
      <c r="H227" s="5"/>
      <c r="I227" s="5"/>
      <c r="J227" s="5"/>
      <c r="K227" s="5"/>
      <c r="M227" s="5"/>
      <c r="N227" s="1"/>
      <c r="O227" s="1"/>
      <c r="P227" s="10"/>
      <c r="Q227" s="22"/>
      <c r="R227" s="25"/>
      <c r="X227" s="55"/>
      <c r="Y227" s="55"/>
      <c r="Z227" s="153"/>
      <c r="AA227" s="153"/>
      <c r="AB227" s="153"/>
      <c r="AC227" s="153"/>
      <c r="AD227" s="153"/>
      <c r="AE227" s="153"/>
      <c r="AF227" s="153"/>
      <c r="AG227" s="153"/>
      <c r="AI227" s="12"/>
      <c r="AJ227" s="12"/>
      <c r="AK227" s="12"/>
    </row>
    <row r="228" spans="8:37" s="3" customFormat="1" ht="15">
      <c r="H228" s="5"/>
      <c r="I228" s="5"/>
      <c r="J228" s="5"/>
      <c r="K228" s="5"/>
      <c r="M228" s="5"/>
      <c r="N228" s="1"/>
      <c r="O228" s="1"/>
      <c r="P228" s="10"/>
      <c r="Q228" s="22"/>
      <c r="R228" s="25"/>
      <c r="X228" s="55"/>
      <c r="Y228" s="55"/>
      <c r="Z228" s="153"/>
      <c r="AA228" s="153"/>
      <c r="AB228" s="153"/>
      <c r="AC228" s="153"/>
      <c r="AD228" s="153"/>
      <c r="AE228" s="153"/>
      <c r="AF228" s="153"/>
      <c r="AG228" s="153"/>
      <c r="AI228" s="12"/>
      <c r="AJ228" s="12"/>
      <c r="AK228" s="12"/>
    </row>
    <row r="229" spans="8:37" s="3" customFormat="1" ht="15">
      <c r="H229" s="5"/>
      <c r="I229" s="5"/>
      <c r="J229" s="5"/>
      <c r="K229" s="5"/>
      <c r="M229" s="5"/>
      <c r="N229" s="1"/>
      <c r="O229" s="1"/>
      <c r="P229" s="10"/>
      <c r="Q229" s="22"/>
      <c r="R229" s="25"/>
      <c r="X229" s="55"/>
      <c r="Y229" s="55"/>
      <c r="Z229" s="153"/>
      <c r="AA229" s="153"/>
      <c r="AB229" s="153"/>
      <c r="AC229" s="153"/>
      <c r="AD229" s="153"/>
      <c r="AE229" s="153"/>
      <c r="AF229" s="153"/>
      <c r="AG229" s="153"/>
      <c r="AI229" s="12"/>
      <c r="AJ229" s="12"/>
      <c r="AK229" s="12"/>
    </row>
    <row r="230" spans="8:37" s="3" customFormat="1" ht="15">
      <c r="H230" s="5"/>
      <c r="I230" s="5"/>
      <c r="J230" s="5"/>
      <c r="K230" s="5"/>
      <c r="M230" s="5"/>
      <c r="N230" s="1"/>
      <c r="O230" s="1"/>
      <c r="P230" s="10"/>
      <c r="Q230" s="22"/>
      <c r="R230" s="25"/>
      <c r="X230" s="55"/>
      <c r="Y230" s="55"/>
      <c r="Z230" s="153"/>
      <c r="AA230" s="153"/>
      <c r="AB230" s="153"/>
      <c r="AC230" s="153"/>
      <c r="AD230" s="153"/>
      <c r="AE230" s="153"/>
      <c r="AF230" s="153"/>
      <c r="AG230" s="153"/>
      <c r="AI230" s="12"/>
      <c r="AJ230" s="12"/>
      <c r="AK230" s="12"/>
    </row>
    <row r="231" spans="8:37" s="3" customFormat="1" ht="15">
      <c r="H231" s="5"/>
      <c r="I231" s="5"/>
      <c r="J231" s="5"/>
      <c r="K231" s="5"/>
      <c r="M231" s="5"/>
      <c r="N231" s="1"/>
      <c r="O231" s="1"/>
      <c r="P231" s="10"/>
      <c r="Q231" s="22"/>
      <c r="R231" s="25"/>
      <c r="X231" s="55"/>
      <c r="Y231" s="55"/>
      <c r="Z231" s="153"/>
      <c r="AA231" s="153"/>
      <c r="AB231" s="153"/>
      <c r="AC231" s="153"/>
      <c r="AD231" s="153"/>
      <c r="AE231" s="153"/>
      <c r="AF231" s="153"/>
      <c r="AG231" s="153"/>
      <c r="AI231" s="12"/>
      <c r="AJ231" s="12"/>
      <c r="AK231" s="12"/>
    </row>
    <row r="232" spans="8:37" s="3" customFormat="1" ht="15">
      <c r="H232" s="5"/>
      <c r="I232" s="5"/>
      <c r="J232" s="5"/>
      <c r="K232" s="5"/>
      <c r="M232" s="5"/>
      <c r="N232" s="1"/>
      <c r="O232" s="1"/>
      <c r="P232" s="10"/>
      <c r="Q232" s="22"/>
      <c r="R232" s="25"/>
      <c r="X232" s="55"/>
      <c r="Y232" s="55"/>
      <c r="Z232" s="153"/>
      <c r="AA232" s="153"/>
      <c r="AB232" s="153"/>
      <c r="AC232" s="153"/>
      <c r="AD232" s="153"/>
      <c r="AE232" s="153"/>
      <c r="AF232" s="153"/>
      <c r="AG232" s="153"/>
      <c r="AI232" s="12"/>
      <c r="AJ232" s="12"/>
      <c r="AK232" s="12"/>
    </row>
    <row r="233" spans="8:37" s="3" customFormat="1" ht="15">
      <c r="H233" s="5"/>
      <c r="I233" s="5"/>
      <c r="J233" s="5"/>
      <c r="K233" s="5"/>
      <c r="M233" s="5"/>
      <c r="N233" s="1"/>
      <c r="O233" s="1"/>
      <c r="P233" s="10"/>
      <c r="Q233" s="22"/>
      <c r="R233" s="25"/>
      <c r="X233" s="55"/>
      <c r="Y233" s="55"/>
      <c r="Z233" s="153"/>
      <c r="AA233" s="153"/>
      <c r="AB233" s="153"/>
      <c r="AC233" s="153"/>
      <c r="AD233" s="153"/>
      <c r="AE233" s="153"/>
      <c r="AF233" s="153"/>
      <c r="AG233" s="153"/>
      <c r="AI233" s="12"/>
      <c r="AJ233" s="12"/>
      <c r="AK233" s="12"/>
    </row>
    <row r="234" spans="8:37" s="3" customFormat="1" ht="15">
      <c r="H234" s="5"/>
      <c r="I234" s="5"/>
      <c r="J234" s="5"/>
      <c r="K234" s="5"/>
      <c r="M234" s="5"/>
      <c r="N234" s="1"/>
      <c r="O234" s="1"/>
      <c r="P234" s="10"/>
      <c r="Q234" s="22"/>
      <c r="R234" s="25"/>
      <c r="X234" s="55"/>
      <c r="Y234" s="55"/>
      <c r="Z234" s="153"/>
      <c r="AA234" s="153"/>
      <c r="AB234" s="153"/>
      <c r="AC234" s="153"/>
      <c r="AD234" s="153"/>
      <c r="AE234" s="153"/>
      <c r="AF234" s="153"/>
      <c r="AG234" s="153"/>
      <c r="AI234" s="12"/>
      <c r="AJ234" s="12"/>
      <c r="AK234" s="12"/>
    </row>
    <row r="235" spans="8:37" s="3" customFormat="1">
      <c r="H235" s="5"/>
      <c r="I235" s="5"/>
      <c r="J235" s="5"/>
      <c r="K235" s="5"/>
      <c r="P235" s="10"/>
      <c r="Q235" s="22"/>
      <c r="R235" s="25"/>
      <c r="X235" s="55"/>
      <c r="Y235" s="55"/>
      <c r="Z235" s="153"/>
      <c r="AA235" s="153"/>
      <c r="AB235" s="153"/>
      <c r="AC235" s="153"/>
      <c r="AD235" s="153"/>
      <c r="AE235" s="153"/>
      <c r="AF235" s="153"/>
      <c r="AG235" s="153"/>
      <c r="AI235" s="12"/>
      <c r="AJ235" s="12"/>
      <c r="AK235" s="12"/>
    </row>
    <row r="236" spans="8:37" s="3" customFormat="1">
      <c r="H236" s="5"/>
      <c r="I236" s="5"/>
      <c r="J236" s="5"/>
      <c r="K236" s="5"/>
      <c r="P236" s="10"/>
      <c r="Q236" s="22"/>
      <c r="R236" s="25"/>
      <c r="X236" s="55"/>
      <c r="Y236" s="55"/>
      <c r="Z236" s="153"/>
      <c r="AA236" s="153"/>
      <c r="AB236" s="153"/>
      <c r="AC236" s="153"/>
      <c r="AD236" s="153"/>
      <c r="AE236" s="153"/>
      <c r="AF236" s="153"/>
      <c r="AG236" s="153"/>
      <c r="AI236" s="12"/>
      <c r="AJ236" s="12"/>
      <c r="AK236" s="12"/>
    </row>
    <row r="237" spans="8:37" s="3" customFormat="1">
      <c r="H237" s="5"/>
      <c r="I237" s="5"/>
      <c r="J237" s="5"/>
      <c r="K237" s="5"/>
      <c r="P237" s="10"/>
      <c r="Q237" s="22"/>
      <c r="R237" s="25"/>
      <c r="X237" s="55"/>
      <c r="Y237" s="55"/>
      <c r="Z237" s="153"/>
      <c r="AA237" s="153"/>
      <c r="AB237" s="153"/>
      <c r="AC237" s="153"/>
      <c r="AD237" s="153"/>
      <c r="AE237" s="153"/>
      <c r="AF237" s="153"/>
      <c r="AG237" s="153"/>
      <c r="AI237" s="12"/>
      <c r="AJ237" s="12"/>
      <c r="AK237" s="12"/>
    </row>
    <row r="238" spans="8:37" s="3" customFormat="1">
      <c r="H238" s="5"/>
      <c r="I238" s="5"/>
      <c r="J238" s="5"/>
      <c r="K238" s="5"/>
      <c r="P238" s="10"/>
      <c r="Q238" s="22"/>
      <c r="R238" s="25"/>
      <c r="X238" s="55"/>
      <c r="Y238" s="55"/>
      <c r="Z238" s="153"/>
      <c r="AA238" s="153"/>
      <c r="AB238" s="153"/>
      <c r="AC238" s="153"/>
      <c r="AD238" s="153"/>
      <c r="AE238" s="153"/>
      <c r="AF238" s="153"/>
      <c r="AG238" s="153"/>
      <c r="AI238" s="12"/>
      <c r="AJ238" s="12"/>
      <c r="AK238" s="12"/>
    </row>
    <row r="239" spans="8:37" s="3" customFormat="1">
      <c r="H239" s="5"/>
      <c r="I239" s="5"/>
      <c r="J239" s="5"/>
      <c r="K239" s="5"/>
      <c r="P239" s="10"/>
      <c r="Q239" s="22"/>
      <c r="R239" s="25"/>
      <c r="X239" s="55"/>
      <c r="Y239" s="55"/>
      <c r="Z239" s="153"/>
      <c r="AA239" s="153"/>
      <c r="AB239" s="153"/>
      <c r="AC239" s="153"/>
      <c r="AD239" s="153"/>
      <c r="AE239" s="153"/>
      <c r="AF239" s="153"/>
      <c r="AG239" s="153"/>
      <c r="AI239" s="12"/>
      <c r="AJ239" s="12"/>
      <c r="AK239" s="12"/>
    </row>
    <row r="240" spans="8:37" s="3" customFormat="1">
      <c r="H240" s="5"/>
      <c r="I240" s="5"/>
      <c r="J240" s="5"/>
      <c r="K240" s="5"/>
      <c r="P240" s="10"/>
      <c r="Q240" s="22"/>
      <c r="R240" s="25"/>
      <c r="X240" s="55"/>
      <c r="Y240" s="55"/>
      <c r="Z240" s="153"/>
      <c r="AA240" s="153"/>
      <c r="AB240" s="153"/>
      <c r="AC240" s="153"/>
      <c r="AD240" s="153"/>
      <c r="AE240" s="153"/>
      <c r="AF240" s="153"/>
      <c r="AG240" s="153"/>
      <c r="AI240" s="12"/>
      <c r="AJ240" s="12"/>
      <c r="AK240" s="12"/>
    </row>
    <row r="241" spans="8:37" s="3" customFormat="1">
      <c r="H241" s="5"/>
      <c r="I241" s="5"/>
      <c r="J241" s="5"/>
      <c r="K241" s="5"/>
      <c r="P241" s="10"/>
      <c r="Q241" s="22"/>
      <c r="R241" s="25"/>
      <c r="X241" s="55"/>
      <c r="Y241" s="55"/>
      <c r="Z241" s="153"/>
      <c r="AA241" s="153"/>
      <c r="AB241" s="153"/>
      <c r="AC241" s="153"/>
      <c r="AD241" s="153"/>
      <c r="AE241" s="153"/>
      <c r="AF241" s="153"/>
      <c r="AG241" s="153"/>
      <c r="AI241" s="12"/>
      <c r="AJ241" s="12"/>
      <c r="AK241" s="12"/>
    </row>
    <row r="242" spans="8:37" s="3" customFormat="1">
      <c r="H242" s="5"/>
      <c r="I242" s="5"/>
      <c r="J242" s="5"/>
      <c r="K242" s="5"/>
      <c r="P242" s="10"/>
      <c r="Q242" s="22"/>
      <c r="R242" s="25"/>
      <c r="X242" s="55"/>
      <c r="Y242" s="55"/>
      <c r="Z242" s="153"/>
      <c r="AA242" s="153"/>
      <c r="AB242" s="153"/>
      <c r="AC242" s="153"/>
      <c r="AD242" s="153"/>
      <c r="AE242" s="153"/>
      <c r="AF242" s="153"/>
      <c r="AG242" s="153"/>
      <c r="AI242" s="12"/>
      <c r="AJ242" s="12"/>
      <c r="AK242" s="12"/>
    </row>
    <row r="243" spans="8:37" s="3" customFormat="1">
      <c r="H243" s="5"/>
      <c r="I243" s="5"/>
      <c r="J243" s="5"/>
      <c r="K243" s="5"/>
      <c r="P243" s="10"/>
      <c r="Q243" s="22"/>
      <c r="R243" s="25"/>
      <c r="X243" s="55"/>
      <c r="Y243" s="55"/>
      <c r="Z243" s="153"/>
      <c r="AA243" s="153"/>
      <c r="AB243" s="153"/>
      <c r="AC243" s="153"/>
      <c r="AD243" s="153"/>
      <c r="AE243" s="153"/>
      <c r="AF243" s="153"/>
      <c r="AG243" s="153"/>
      <c r="AI243" s="12"/>
      <c r="AJ243" s="12"/>
      <c r="AK243" s="12"/>
    </row>
    <row r="244" spans="8:37" s="3" customFormat="1">
      <c r="H244" s="5"/>
      <c r="I244" s="5"/>
      <c r="J244" s="5"/>
      <c r="K244" s="5"/>
      <c r="P244" s="10"/>
      <c r="Q244" s="22"/>
      <c r="R244" s="25"/>
      <c r="X244" s="55"/>
      <c r="Y244" s="55"/>
      <c r="Z244" s="153"/>
      <c r="AA244" s="153"/>
      <c r="AB244" s="153"/>
      <c r="AC244" s="153"/>
      <c r="AD244" s="153"/>
      <c r="AE244" s="153"/>
      <c r="AF244" s="153"/>
      <c r="AG244" s="153"/>
      <c r="AI244" s="12"/>
      <c r="AJ244" s="12"/>
      <c r="AK244" s="12"/>
    </row>
    <row r="245" spans="8:37" s="3" customFormat="1">
      <c r="H245" s="5"/>
      <c r="I245" s="5"/>
      <c r="J245" s="5"/>
      <c r="K245" s="5"/>
      <c r="P245" s="10"/>
      <c r="Q245" s="22"/>
      <c r="R245" s="25"/>
      <c r="X245" s="55"/>
      <c r="Y245" s="55"/>
      <c r="Z245" s="153"/>
      <c r="AA245" s="153"/>
      <c r="AB245" s="153"/>
      <c r="AC245" s="153"/>
      <c r="AD245" s="153"/>
      <c r="AE245" s="153"/>
      <c r="AF245" s="153"/>
      <c r="AG245" s="153"/>
      <c r="AI245" s="12"/>
      <c r="AJ245" s="12"/>
      <c r="AK245" s="12"/>
    </row>
    <row r="246" spans="8:37" s="3" customFormat="1">
      <c r="H246" s="5"/>
      <c r="I246" s="5"/>
      <c r="J246" s="5"/>
      <c r="K246" s="5"/>
      <c r="P246" s="10"/>
      <c r="Q246" s="22"/>
      <c r="R246" s="25"/>
      <c r="X246" s="55"/>
      <c r="Y246" s="55"/>
      <c r="Z246" s="153"/>
      <c r="AA246" s="153"/>
      <c r="AB246" s="153"/>
      <c r="AC246" s="153"/>
      <c r="AD246" s="153"/>
      <c r="AE246" s="153"/>
      <c r="AF246" s="153"/>
      <c r="AG246" s="153"/>
      <c r="AI246" s="12"/>
      <c r="AJ246" s="12"/>
      <c r="AK246" s="12"/>
    </row>
    <row r="247" spans="8:37" s="3" customFormat="1">
      <c r="H247" s="5"/>
      <c r="I247" s="5"/>
      <c r="J247" s="5"/>
      <c r="K247" s="5"/>
      <c r="P247" s="10"/>
      <c r="Q247" s="22"/>
      <c r="R247" s="25"/>
      <c r="X247" s="55"/>
      <c r="Y247" s="55"/>
      <c r="Z247" s="153"/>
      <c r="AA247" s="153"/>
      <c r="AB247" s="153"/>
      <c r="AC247" s="153"/>
      <c r="AD247" s="153"/>
      <c r="AE247" s="153"/>
      <c r="AF247" s="153"/>
      <c r="AG247" s="153"/>
      <c r="AI247" s="12"/>
      <c r="AJ247" s="12"/>
      <c r="AK247" s="12"/>
    </row>
    <row r="725" spans="33:33">
      <c r="AG725" s="126" t="s">
        <v>240</v>
      </c>
    </row>
  </sheetData>
  <mergeCells count="29">
    <mergeCell ref="AO6:AP6"/>
    <mergeCell ref="AC7:AC10"/>
    <mergeCell ref="AD7:AF7"/>
    <mergeCell ref="AK6:AL6"/>
    <mergeCell ref="AM6:AN6"/>
    <mergeCell ref="AI6:AJ6"/>
    <mergeCell ref="Z5:AH5"/>
    <mergeCell ref="AE8:AE10"/>
    <mergeCell ref="AF8:AF10"/>
    <mergeCell ref="AB6:AB10"/>
    <mergeCell ref="AC6:AF6"/>
    <mergeCell ref="AG6:AG10"/>
    <mergeCell ref="AH6:AH10"/>
    <mergeCell ref="A8:G9"/>
    <mergeCell ref="AI7:AP7"/>
    <mergeCell ref="V8:V10"/>
    <mergeCell ref="W8:W10"/>
    <mergeCell ref="AD8:AD10"/>
    <mergeCell ref="R5:R10"/>
    <mergeCell ref="S5:S10"/>
    <mergeCell ref="T5:W6"/>
    <mergeCell ref="X5:X10"/>
    <mergeCell ref="Y5:Y10"/>
    <mergeCell ref="T7:T10"/>
    <mergeCell ref="U7:U10"/>
    <mergeCell ref="V7:W7"/>
    <mergeCell ref="AI5:AP5"/>
    <mergeCell ref="Z6:Z10"/>
    <mergeCell ref="AA6:AA10"/>
  </mergeCells>
  <pageMargins left="0.74803149606299213" right="0.74803149606299213" top="0.98425196850393704" bottom="0.98425196850393704" header="0.51181102362204722" footer="0.51181102362204722"/>
  <pageSetup paperSize="9" orientation="landscape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Q48"/>
  <sheetViews>
    <sheetView tabSelected="1" zoomScale="98" zoomScaleNormal="98" workbookViewId="0">
      <selection activeCell="AN19" sqref="AN19"/>
    </sheetView>
  </sheetViews>
  <sheetFormatPr defaultColWidth="9.140625" defaultRowHeight="12.75"/>
  <cols>
    <col min="1" max="1" width="8.5703125" style="37" customWidth="1"/>
    <col min="2" max="12" width="4" style="37" customWidth="1"/>
    <col min="13" max="13" width="4.5703125" style="37" customWidth="1"/>
    <col min="14" max="16" width="4" style="37" customWidth="1"/>
    <col min="17" max="17" width="5.140625" style="37" customWidth="1"/>
    <col min="18" max="23" width="4" style="37" customWidth="1"/>
    <col min="24" max="25" width="3.5703125" style="37" customWidth="1"/>
    <col min="26" max="26" width="4" style="37" customWidth="1"/>
    <col min="27" max="27" width="3.28515625" style="37" customWidth="1"/>
    <col min="28" max="40" width="4" style="37" customWidth="1"/>
    <col min="41" max="41" width="4.42578125" style="37" customWidth="1"/>
    <col min="42" max="55" width="4" style="37" customWidth="1"/>
    <col min="56" max="56" width="4.42578125" style="37" customWidth="1"/>
    <col min="57" max="57" width="3.140625" style="37" customWidth="1"/>
    <col min="58" max="60" width="4.42578125" style="37" customWidth="1"/>
    <col min="61" max="61" width="4.28515625" style="37" customWidth="1"/>
    <col min="62" max="62" width="4.42578125" style="37" customWidth="1"/>
    <col min="63" max="63" width="6.28515625" style="37" customWidth="1"/>
    <col min="64" max="16384" width="9.140625" style="37"/>
  </cols>
  <sheetData>
    <row r="2" spans="1:63" ht="18.75">
      <c r="A2" s="457" t="s">
        <v>272</v>
      </c>
      <c r="B2" s="458"/>
      <c r="C2" s="458"/>
      <c r="D2" s="458"/>
      <c r="E2" s="458"/>
      <c r="F2" s="458"/>
      <c r="G2" s="458"/>
      <c r="H2" s="458"/>
      <c r="I2" s="458"/>
      <c r="J2" s="458"/>
      <c r="K2" s="458"/>
      <c r="L2" s="456"/>
      <c r="M2" s="456"/>
      <c r="N2" s="456"/>
      <c r="O2" s="456"/>
      <c r="P2" s="456"/>
      <c r="Q2" s="456"/>
      <c r="R2" s="456"/>
      <c r="S2" s="510"/>
      <c r="T2" s="510"/>
      <c r="U2" s="510"/>
      <c r="V2" s="510"/>
      <c r="W2" s="510"/>
      <c r="X2" s="510"/>
      <c r="Y2" s="510"/>
      <c r="Z2" s="456"/>
      <c r="AA2" s="456"/>
      <c r="AB2" s="456"/>
      <c r="AC2" s="456"/>
      <c r="AD2" s="456"/>
      <c r="AE2" s="456"/>
      <c r="AF2" s="456"/>
      <c r="AG2" s="456"/>
      <c r="AH2" s="456"/>
      <c r="AI2" s="456"/>
      <c r="AJ2" s="456"/>
      <c r="AK2" s="510"/>
      <c r="AL2" s="458"/>
      <c r="AU2" s="457" t="s">
        <v>273</v>
      </c>
      <c r="AV2" s="510"/>
      <c r="AW2" s="458"/>
      <c r="AX2" s="510"/>
      <c r="AY2" s="459"/>
      <c r="AZ2" s="460"/>
      <c r="BA2" s="459"/>
      <c r="BB2" s="459"/>
      <c r="BC2" s="459"/>
      <c r="BD2" s="459"/>
      <c r="BE2" s="459"/>
      <c r="BF2" s="459"/>
      <c r="BG2" s="459"/>
      <c r="BH2" s="459"/>
      <c r="BI2" s="459"/>
    </row>
    <row r="3" spans="1:63" ht="18.75">
      <c r="A3" s="459" t="s">
        <v>357</v>
      </c>
      <c r="B3" s="459"/>
      <c r="C3" s="461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6"/>
      <c r="O3" s="456"/>
      <c r="P3" s="456"/>
      <c r="Q3" s="456"/>
      <c r="R3" s="456"/>
      <c r="S3" s="510"/>
      <c r="T3" s="510"/>
      <c r="U3" s="510"/>
      <c r="V3" s="510"/>
      <c r="W3" s="510"/>
      <c r="X3" s="510"/>
      <c r="Y3" s="510"/>
      <c r="Z3" s="456"/>
      <c r="AA3" s="456"/>
      <c r="AB3" s="456"/>
      <c r="AC3" s="456"/>
      <c r="AD3" s="456"/>
      <c r="AE3" s="456"/>
      <c r="AF3" s="456"/>
      <c r="AG3" s="456"/>
      <c r="AH3" s="456"/>
      <c r="AI3" s="456"/>
      <c r="AJ3" s="456"/>
      <c r="AK3" s="510"/>
      <c r="AL3" s="458"/>
      <c r="AU3" s="459" t="s">
        <v>274</v>
      </c>
      <c r="AV3" s="458"/>
      <c r="AW3" s="458"/>
      <c r="AX3" s="510"/>
      <c r="AY3" s="459"/>
      <c r="AZ3" s="459"/>
      <c r="BA3" s="459"/>
      <c r="BB3" s="459"/>
      <c r="BC3" s="459"/>
      <c r="BD3" s="459"/>
      <c r="BE3" s="459"/>
      <c r="BF3" s="459"/>
      <c r="BG3" s="459"/>
      <c r="BH3" s="459"/>
      <c r="BI3" s="459"/>
    </row>
    <row r="4" spans="1:63" ht="18.75">
      <c r="A4" s="459" t="s">
        <v>275</v>
      </c>
      <c r="B4" s="459"/>
      <c r="C4" s="459"/>
      <c r="D4" s="459"/>
      <c r="E4" s="459"/>
      <c r="F4" s="459"/>
      <c r="G4" s="459" t="s">
        <v>276</v>
      </c>
      <c r="H4" s="459"/>
      <c r="I4" s="459"/>
      <c r="J4" s="459"/>
      <c r="K4" s="459"/>
      <c r="L4" s="459"/>
      <c r="M4" s="459"/>
      <c r="N4" s="456"/>
      <c r="O4" s="456"/>
      <c r="P4" s="456"/>
      <c r="Q4" s="456"/>
      <c r="R4" s="456"/>
      <c r="S4" s="510"/>
      <c r="T4" s="510"/>
      <c r="U4" s="510"/>
      <c r="V4" s="510"/>
      <c r="W4" s="510"/>
      <c r="X4" s="510"/>
      <c r="Y4" s="510"/>
      <c r="Z4" s="456"/>
      <c r="AA4" s="456"/>
      <c r="AB4" s="456"/>
      <c r="AC4" s="456"/>
      <c r="AD4" s="456"/>
      <c r="AE4" s="456"/>
      <c r="AF4" s="456"/>
      <c r="AG4" s="456"/>
      <c r="AH4" s="456"/>
      <c r="AI4" s="456"/>
      <c r="AJ4" s="456"/>
      <c r="AK4" s="456"/>
      <c r="AL4" s="458"/>
      <c r="AU4" s="510"/>
      <c r="AV4" s="458"/>
      <c r="AW4" s="458"/>
      <c r="AX4" s="510"/>
      <c r="AY4" s="459"/>
      <c r="AZ4" s="459"/>
      <c r="BA4" s="459"/>
      <c r="BB4" s="459"/>
      <c r="BC4" s="459"/>
      <c r="BD4" s="459" t="s">
        <v>358</v>
      </c>
      <c r="BE4" s="459"/>
      <c r="BF4" s="459"/>
      <c r="BG4" s="459"/>
      <c r="BH4" s="459"/>
      <c r="BI4" s="459"/>
    </row>
    <row r="5" spans="1:63" ht="22.5">
      <c r="A5" s="510"/>
      <c r="B5" s="456"/>
      <c r="C5" s="456"/>
      <c r="D5" s="456"/>
      <c r="E5" s="456"/>
      <c r="F5" s="456"/>
      <c r="G5" s="456"/>
      <c r="H5" s="456"/>
      <c r="I5" s="456"/>
      <c r="J5" s="456"/>
      <c r="K5" s="456"/>
      <c r="L5" s="456"/>
      <c r="M5" s="456"/>
      <c r="N5" s="456"/>
      <c r="O5" s="456"/>
      <c r="P5" s="456"/>
      <c r="Q5" s="456"/>
      <c r="R5" s="456"/>
      <c r="S5" s="456"/>
      <c r="T5" s="456"/>
      <c r="U5" s="456"/>
      <c r="V5" s="456"/>
      <c r="W5" s="473" t="s">
        <v>277</v>
      </c>
      <c r="X5" s="456"/>
      <c r="Y5" s="456"/>
      <c r="Z5" s="456"/>
      <c r="AA5" s="456"/>
      <c r="AB5" s="456"/>
      <c r="AC5" s="456"/>
      <c r="AD5" s="456"/>
      <c r="AE5" s="456"/>
      <c r="AF5" s="456"/>
      <c r="AG5" s="456"/>
      <c r="AH5" s="456"/>
      <c r="AI5" s="456"/>
      <c r="AJ5" s="456"/>
      <c r="AK5" s="456"/>
      <c r="AL5" s="456"/>
      <c r="AM5" s="456"/>
      <c r="AN5" s="456"/>
      <c r="AO5" s="456"/>
      <c r="AP5" s="459"/>
      <c r="AQ5" s="459"/>
      <c r="AR5" s="459"/>
      <c r="AS5" s="459"/>
      <c r="AT5" s="459"/>
      <c r="AU5" s="459"/>
      <c r="AV5" s="510"/>
      <c r="AW5" s="459"/>
      <c r="AX5" s="459"/>
      <c r="AY5" s="459"/>
      <c r="AZ5" s="459"/>
      <c r="BA5" s="459"/>
      <c r="BB5" s="460"/>
      <c r="BC5" s="460"/>
      <c r="BD5" s="460"/>
      <c r="BE5" s="460"/>
      <c r="BF5" s="460"/>
      <c r="BG5" s="460"/>
      <c r="BH5" s="460"/>
      <c r="BI5" s="460"/>
    </row>
    <row r="6" spans="1:63" ht="18.75">
      <c r="A6" s="456"/>
      <c r="B6" s="456"/>
      <c r="C6" s="456"/>
      <c r="D6" s="456"/>
      <c r="E6" s="456"/>
      <c r="F6" s="456"/>
      <c r="G6" s="456"/>
      <c r="H6" s="456"/>
      <c r="I6" s="456"/>
      <c r="J6" s="456"/>
      <c r="K6" s="456"/>
      <c r="L6" s="458" t="s">
        <v>344</v>
      </c>
      <c r="M6" s="456"/>
      <c r="N6" s="456"/>
      <c r="O6" s="456"/>
      <c r="P6" s="456"/>
      <c r="Q6" s="510"/>
      <c r="R6" s="510"/>
      <c r="S6" s="510"/>
      <c r="T6" s="458"/>
      <c r="U6" s="458"/>
      <c r="V6" s="458"/>
      <c r="W6" s="458"/>
      <c r="X6" s="458"/>
      <c r="Y6" s="458"/>
      <c r="Z6" s="458"/>
      <c r="AA6" s="456"/>
      <c r="AB6" s="456"/>
      <c r="AC6" s="456"/>
      <c r="AD6" s="456"/>
      <c r="AE6" s="456"/>
      <c r="AF6" s="456"/>
      <c r="AG6" s="456"/>
      <c r="AH6" s="456"/>
      <c r="AI6" s="456"/>
      <c r="AJ6" s="456"/>
      <c r="AK6" s="456"/>
      <c r="AL6" s="456"/>
      <c r="AM6" s="456"/>
      <c r="AN6" s="456"/>
      <c r="AO6" s="456"/>
      <c r="AP6" s="456"/>
      <c r="AQ6" s="456"/>
      <c r="AR6" s="456"/>
      <c r="AS6" s="456"/>
      <c r="AT6" s="456"/>
      <c r="AU6" s="456"/>
      <c r="AV6" s="456"/>
      <c r="AW6" s="456"/>
      <c r="AX6" s="456"/>
      <c r="AY6" s="456"/>
      <c r="AZ6" s="456"/>
      <c r="BA6" s="456"/>
    </row>
    <row r="7" spans="1:63" ht="1.5" customHeight="1">
      <c r="A7" s="510"/>
      <c r="B7" s="510"/>
      <c r="C7" s="510"/>
      <c r="D7" s="510"/>
      <c r="E7" s="510"/>
      <c r="F7" s="510"/>
      <c r="G7" s="510"/>
      <c r="H7" s="510"/>
      <c r="I7" s="510"/>
      <c r="J7" s="510"/>
      <c r="K7" s="510"/>
      <c r="L7" s="510"/>
      <c r="M7" s="510"/>
      <c r="N7" s="510"/>
      <c r="O7" s="510"/>
      <c r="P7" s="510"/>
      <c r="Q7" s="510"/>
      <c r="R7" s="510"/>
      <c r="S7" s="510"/>
      <c r="T7" s="510"/>
      <c r="U7" s="510"/>
      <c r="V7" s="510"/>
      <c r="W7" s="510"/>
      <c r="X7" s="510"/>
      <c r="Y7" s="510"/>
      <c r="Z7" s="510"/>
      <c r="AA7" s="510"/>
      <c r="AB7" s="510"/>
      <c r="AC7" s="510"/>
      <c r="AD7" s="510"/>
      <c r="AE7" s="510"/>
      <c r="AF7" s="510"/>
      <c r="AG7" s="510"/>
      <c r="AH7" s="510"/>
      <c r="AI7" s="510"/>
      <c r="AJ7" s="510"/>
      <c r="AK7" s="510"/>
      <c r="AL7" s="510"/>
      <c r="AM7" s="510"/>
      <c r="AN7" s="510"/>
      <c r="AO7" s="510"/>
      <c r="AP7" s="510"/>
      <c r="AQ7" s="510"/>
      <c r="AR7" s="510"/>
      <c r="AS7" s="510"/>
      <c r="AT7" s="510"/>
      <c r="AU7" s="510"/>
      <c r="AV7" s="510"/>
      <c r="AW7" s="510"/>
      <c r="AX7" s="510"/>
      <c r="AY7" s="510"/>
      <c r="AZ7" s="510"/>
      <c r="BA7" s="510"/>
    </row>
    <row r="8" spans="1:63" ht="2.25" customHeight="1" thickBot="1">
      <c r="A8" s="451"/>
      <c r="B8" s="451"/>
      <c r="C8" s="451"/>
      <c r="D8" s="451"/>
      <c r="E8" s="451"/>
      <c r="F8" s="451"/>
      <c r="G8" s="451"/>
      <c r="H8" s="451"/>
      <c r="I8" s="451"/>
      <c r="J8" s="451"/>
      <c r="K8" s="451"/>
      <c r="L8" s="451"/>
      <c r="M8" s="451"/>
      <c r="N8" s="451"/>
      <c r="O8" s="451"/>
      <c r="P8" s="451"/>
      <c r="Q8" s="463"/>
      <c r="R8" s="463"/>
      <c r="S8" s="463"/>
      <c r="T8" s="463"/>
      <c r="U8" s="463"/>
      <c r="V8" s="463"/>
      <c r="W8" s="463"/>
      <c r="X8" s="463"/>
      <c r="Y8" s="463"/>
      <c r="Z8" s="463"/>
      <c r="AA8" s="463"/>
      <c r="AB8" s="463"/>
      <c r="AC8" s="463"/>
      <c r="AD8" s="463"/>
      <c r="AE8" s="463"/>
      <c r="AF8" s="463"/>
      <c r="AG8" s="463"/>
      <c r="AH8" s="464"/>
      <c r="AI8" s="464"/>
      <c r="AJ8" s="464"/>
      <c r="AK8" s="464"/>
      <c r="AL8" s="451"/>
      <c r="AM8" s="451"/>
      <c r="AN8" s="451"/>
      <c r="AO8" s="451"/>
      <c r="AP8" s="451"/>
      <c r="AQ8" s="451"/>
      <c r="AR8" s="451"/>
      <c r="AS8" s="451"/>
      <c r="AT8" s="451"/>
      <c r="AU8" s="451"/>
      <c r="AV8" s="451"/>
      <c r="AW8" s="451"/>
      <c r="AX8" s="451"/>
      <c r="AY8" s="451"/>
      <c r="AZ8" s="465"/>
      <c r="BA8" s="510"/>
      <c r="BB8" s="466"/>
      <c r="BC8" s="466"/>
      <c r="BD8" s="466"/>
      <c r="BE8" s="466"/>
      <c r="BF8" s="466"/>
      <c r="BG8" s="466"/>
      <c r="BH8" s="466"/>
      <c r="BI8" s="466"/>
      <c r="BJ8" s="466"/>
      <c r="BK8" s="466"/>
    </row>
    <row r="9" spans="1:63">
      <c r="A9" s="658" t="s">
        <v>89</v>
      </c>
      <c r="B9" s="487" t="s">
        <v>90</v>
      </c>
      <c r="C9" s="488"/>
      <c r="D9" s="488"/>
      <c r="E9" s="488"/>
      <c r="F9" s="489"/>
      <c r="G9" s="488" t="s">
        <v>91</v>
      </c>
      <c r="H9" s="488"/>
      <c r="I9" s="488"/>
      <c r="J9" s="490"/>
      <c r="K9" s="491"/>
      <c r="L9" s="488" t="s">
        <v>92</v>
      </c>
      <c r="M9" s="488"/>
      <c r="N9" s="488"/>
      <c r="O9" s="491"/>
      <c r="P9" s="488" t="s">
        <v>93</v>
      </c>
      <c r="Q9" s="488"/>
      <c r="R9" s="488"/>
      <c r="S9" s="492"/>
      <c r="T9" s="487" t="s">
        <v>94</v>
      </c>
      <c r="U9" s="488"/>
      <c r="V9" s="488"/>
      <c r="W9" s="490"/>
      <c r="X9" s="491"/>
      <c r="Y9" s="488" t="s">
        <v>95</v>
      </c>
      <c r="Z9" s="488"/>
      <c r="AA9" s="490"/>
      <c r="AB9" s="491"/>
      <c r="AC9" s="488" t="s">
        <v>96</v>
      </c>
      <c r="AD9" s="488"/>
      <c r="AE9" s="488"/>
      <c r="AF9" s="493"/>
      <c r="AG9" s="487" t="s">
        <v>97</v>
      </c>
      <c r="AH9" s="488"/>
      <c r="AI9" s="488"/>
      <c r="AJ9" s="490"/>
      <c r="AK9" s="491"/>
      <c r="AL9" s="488" t="s">
        <v>98</v>
      </c>
      <c r="AM9" s="488"/>
      <c r="AN9" s="488"/>
      <c r="AO9" s="491"/>
      <c r="AP9" s="488" t="s">
        <v>99</v>
      </c>
      <c r="AQ9" s="488"/>
      <c r="AR9" s="488"/>
      <c r="AS9" s="489"/>
      <c r="AT9" s="488" t="s">
        <v>100</v>
      </c>
      <c r="AU9" s="488"/>
      <c r="AV9" s="488"/>
      <c r="AW9" s="490"/>
      <c r="AX9" s="491"/>
      <c r="AY9" s="488" t="s">
        <v>101</v>
      </c>
      <c r="AZ9" s="488"/>
      <c r="BA9" s="488"/>
      <c r="BB9" s="660" t="s">
        <v>89</v>
      </c>
      <c r="BC9" s="662" t="s">
        <v>102</v>
      </c>
      <c r="BD9" s="664" t="s">
        <v>252</v>
      </c>
      <c r="BE9" s="666" t="s">
        <v>103</v>
      </c>
      <c r="BF9" s="666"/>
      <c r="BG9" s="666"/>
      <c r="BH9" s="662" t="s">
        <v>29</v>
      </c>
      <c r="BI9" s="662" t="s">
        <v>104</v>
      </c>
      <c r="BJ9" s="662" t="s">
        <v>105</v>
      </c>
      <c r="BK9" s="667" t="s">
        <v>106</v>
      </c>
    </row>
    <row r="10" spans="1:63">
      <c r="A10" s="659"/>
      <c r="B10" s="494">
        <v>30</v>
      </c>
      <c r="C10" s="494">
        <v>6</v>
      </c>
      <c r="D10" s="495">
        <f t="shared" ref="D10:F11" si="0">C10+7</f>
        <v>13</v>
      </c>
      <c r="E10" s="496">
        <f t="shared" si="0"/>
        <v>20</v>
      </c>
      <c r="F10" s="496">
        <f t="shared" si="0"/>
        <v>27</v>
      </c>
      <c r="G10" s="495">
        <v>4</v>
      </c>
      <c r="H10" s="496">
        <f t="shared" ref="H10:J11" si="1">G10+7</f>
        <v>11</v>
      </c>
      <c r="I10" s="496">
        <f t="shared" si="1"/>
        <v>18</v>
      </c>
      <c r="J10" s="496">
        <f t="shared" si="1"/>
        <v>25</v>
      </c>
      <c r="K10" s="495">
        <v>1</v>
      </c>
      <c r="L10" s="496">
        <f t="shared" ref="L10:N11" si="2">K10+7</f>
        <v>8</v>
      </c>
      <c r="M10" s="496">
        <f t="shared" si="2"/>
        <v>15</v>
      </c>
      <c r="N10" s="496">
        <f t="shared" si="2"/>
        <v>22</v>
      </c>
      <c r="O10" s="497">
        <v>30</v>
      </c>
      <c r="P10" s="496">
        <v>6</v>
      </c>
      <c r="Q10" s="496">
        <f t="shared" ref="P10:S11" si="3">P10+7</f>
        <v>13</v>
      </c>
      <c r="R10" s="496">
        <f t="shared" si="3"/>
        <v>20</v>
      </c>
      <c r="S10" s="496">
        <f t="shared" si="3"/>
        <v>27</v>
      </c>
      <c r="T10" s="495">
        <v>3</v>
      </c>
      <c r="U10" s="496">
        <f t="shared" ref="U10:W11" si="4">T10+7</f>
        <v>10</v>
      </c>
      <c r="V10" s="496">
        <f t="shared" si="4"/>
        <v>17</v>
      </c>
      <c r="W10" s="496">
        <f t="shared" si="4"/>
        <v>24</v>
      </c>
      <c r="X10" s="495">
        <v>1</v>
      </c>
      <c r="Y10" s="496">
        <f t="shared" ref="Y10:AA11" si="5">X10+7</f>
        <v>8</v>
      </c>
      <c r="Z10" s="496">
        <f t="shared" si="5"/>
        <v>15</v>
      </c>
      <c r="AA10" s="496">
        <f t="shared" si="5"/>
        <v>22</v>
      </c>
      <c r="AB10" s="497">
        <v>1</v>
      </c>
      <c r="AC10" s="496">
        <f t="shared" ref="AC10:AF11" si="6">AB10+7</f>
        <v>8</v>
      </c>
      <c r="AD10" s="496">
        <f t="shared" si="6"/>
        <v>15</v>
      </c>
      <c r="AE10" s="496">
        <f t="shared" si="6"/>
        <v>22</v>
      </c>
      <c r="AF10" s="496">
        <f t="shared" si="6"/>
        <v>29</v>
      </c>
      <c r="AG10" s="495">
        <v>4</v>
      </c>
      <c r="AH10" s="496">
        <f t="shared" ref="AH10:AJ11" si="7">AG10+7</f>
        <v>11</v>
      </c>
      <c r="AI10" s="496">
        <f t="shared" si="7"/>
        <v>18</v>
      </c>
      <c r="AJ10" s="496">
        <f t="shared" si="7"/>
        <v>25</v>
      </c>
      <c r="AK10" s="495">
        <v>3</v>
      </c>
      <c r="AL10" s="496">
        <f t="shared" ref="AL10:AN11" si="8">AK10+7</f>
        <v>10</v>
      </c>
      <c r="AM10" s="496">
        <f t="shared" si="8"/>
        <v>17</v>
      </c>
      <c r="AN10" s="496">
        <f t="shared" si="8"/>
        <v>24</v>
      </c>
      <c r="AO10" s="495">
        <v>31</v>
      </c>
      <c r="AP10" s="496">
        <v>7</v>
      </c>
      <c r="AQ10" s="496">
        <f t="shared" ref="AP10:AS11" si="9">AP10+7</f>
        <v>14</v>
      </c>
      <c r="AR10" s="496">
        <f t="shared" si="9"/>
        <v>21</v>
      </c>
      <c r="AS10" s="496">
        <f t="shared" si="9"/>
        <v>28</v>
      </c>
      <c r="AT10" s="495">
        <v>5</v>
      </c>
      <c r="AU10" s="496">
        <f t="shared" ref="AU10:AW11" si="10">AT10+7</f>
        <v>12</v>
      </c>
      <c r="AV10" s="496">
        <f t="shared" si="10"/>
        <v>19</v>
      </c>
      <c r="AW10" s="496">
        <f t="shared" si="10"/>
        <v>26</v>
      </c>
      <c r="AX10" s="495">
        <v>2</v>
      </c>
      <c r="AY10" s="496">
        <f t="shared" ref="AY10:BA11" si="11">AX10+7</f>
        <v>9</v>
      </c>
      <c r="AZ10" s="496">
        <f t="shared" si="11"/>
        <v>16</v>
      </c>
      <c r="BA10" s="502">
        <f t="shared" si="11"/>
        <v>23</v>
      </c>
      <c r="BB10" s="661"/>
      <c r="BC10" s="663"/>
      <c r="BD10" s="665"/>
      <c r="BE10" s="669" t="s">
        <v>107</v>
      </c>
      <c r="BF10" s="669" t="s">
        <v>108</v>
      </c>
      <c r="BG10" s="669" t="s">
        <v>109</v>
      </c>
      <c r="BH10" s="663"/>
      <c r="BI10" s="663"/>
      <c r="BJ10" s="663"/>
      <c r="BK10" s="668"/>
    </row>
    <row r="11" spans="1:63">
      <c r="A11" s="659"/>
      <c r="B11" s="497">
        <v>5</v>
      </c>
      <c r="C11" s="497">
        <f>B11+7</f>
        <v>12</v>
      </c>
      <c r="D11" s="497">
        <f t="shared" si="0"/>
        <v>19</v>
      </c>
      <c r="E11" s="497">
        <f t="shared" si="0"/>
        <v>26</v>
      </c>
      <c r="F11" s="497">
        <v>3</v>
      </c>
      <c r="G11" s="497">
        <v>10</v>
      </c>
      <c r="H11" s="497">
        <f t="shared" si="1"/>
        <v>17</v>
      </c>
      <c r="I11" s="497">
        <f t="shared" si="1"/>
        <v>24</v>
      </c>
      <c r="J11" s="497">
        <v>31</v>
      </c>
      <c r="K11" s="497">
        <v>7</v>
      </c>
      <c r="L11" s="497">
        <f t="shared" si="2"/>
        <v>14</v>
      </c>
      <c r="M11" s="497">
        <f t="shared" si="2"/>
        <v>21</v>
      </c>
      <c r="N11" s="497">
        <v>29</v>
      </c>
      <c r="O11" s="497">
        <v>5</v>
      </c>
      <c r="P11" s="497">
        <f t="shared" si="3"/>
        <v>12</v>
      </c>
      <c r="Q11" s="497">
        <f t="shared" si="3"/>
        <v>19</v>
      </c>
      <c r="R11" s="497">
        <f t="shared" si="3"/>
        <v>26</v>
      </c>
      <c r="S11" s="497">
        <v>2</v>
      </c>
      <c r="T11" s="497">
        <v>9</v>
      </c>
      <c r="U11" s="497">
        <f t="shared" si="4"/>
        <v>16</v>
      </c>
      <c r="V11" s="497">
        <f t="shared" si="4"/>
        <v>23</v>
      </c>
      <c r="W11" s="497">
        <v>31</v>
      </c>
      <c r="X11" s="497">
        <v>7</v>
      </c>
      <c r="Y11" s="497">
        <f t="shared" si="5"/>
        <v>14</v>
      </c>
      <c r="Z11" s="497">
        <f t="shared" si="5"/>
        <v>21</v>
      </c>
      <c r="AA11" s="497">
        <v>28</v>
      </c>
      <c r="AB11" s="497">
        <v>7</v>
      </c>
      <c r="AC11" s="497">
        <f t="shared" si="6"/>
        <v>14</v>
      </c>
      <c r="AD11" s="497">
        <f t="shared" si="6"/>
        <v>21</v>
      </c>
      <c r="AE11" s="497">
        <f t="shared" si="6"/>
        <v>28</v>
      </c>
      <c r="AF11" s="497">
        <v>3</v>
      </c>
      <c r="AG11" s="497">
        <v>10</v>
      </c>
      <c r="AH11" s="497">
        <f t="shared" si="7"/>
        <v>17</v>
      </c>
      <c r="AI11" s="497">
        <f t="shared" si="7"/>
        <v>24</v>
      </c>
      <c r="AJ11" s="497">
        <v>2</v>
      </c>
      <c r="AK11" s="497">
        <v>9</v>
      </c>
      <c r="AL11" s="497">
        <f t="shared" si="8"/>
        <v>16</v>
      </c>
      <c r="AM11" s="497">
        <f t="shared" si="8"/>
        <v>23</v>
      </c>
      <c r="AN11" s="497">
        <f t="shared" si="8"/>
        <v>30</v>
      </c>
      <c r="AO11" s="497">
        <v>6</v>
      </c>
      <c r="AP11" s="497">
        <f t="shared" si="9"/>
        <v>13</v>
      </c>
      <c r="AQ11" s="497">
        <f t="shared" si="9"/>
        <v>20</v>
      </c>
      <c r="AR11" s="497">
        <f t="shared" si="9"/>
        <v>27</v>
      </c>
      <c r="AS11" s="497">
        <v>4</v>
      </c>
      <c r="AT11" s="497">
        <v>11</v>
      </c>
      <c r="AU11" s="497">
        <f t="shared" si="10"/>
        <v>18</v>
      </c>
      <c r="AV11" s="497">
        <f t="shared" si="10"/>
        <v>25</v>
      </c>
      <c r="AW11" s="497">
        <v>1</v>
      </c>
      <c r="AX11" s="497">
        <v>8</v>
      </c>
      <c r="AY11" s="497">
        <f t="shared" si="11"/>
        <v>15</v>
      </c>
      <c r="AZ11" s="497">
        <f t="shared" si="11"/>
        <v>22</v>
      </c>
      <c r="BA11" s="501">
        <f t="shared" si="11"/>
        <v>29</v>
      </c>
      <c r="BB11" s="661"/>
      <c r="BC11" s="663"/>
      <c r="BD11" s="665"/>
      <c r="BE11" s="669"/>
      <c r="BF11" s="669"/>
      <c r="BG11" s="669"/>
      <c r="BH11" s="663"/>
      <c r="BI11" s="663"/>
      <c r="BJ11" s="663"/>
      <c r="BK11" s="668"/>
    </row>
    <row r="12" spans="1:63">
      <c r="A12" s="659"/>
      <c r="B12" s="497"/>
      <c r="C12" s="497"/>
      <c r="D12" s="497"/>
      <c r="E12" s="453"/>
      <c r="F12" s="498"/>
      <c r="G12" s="499"/>
      <c r="H12" s="497"/>
      <c r="I12" s="497"/>
      <c r="J12" s="500"/>
      <c r="K12" s="497"/>
      <c r="L12" s="499"/>
      <c r="M12" s="497"/>
      <c r="N12" s="501"/>
      <c r="O12" s="497"/>
      <c r="P12" s="499"/>
      <c r="Q12" s="497"/>
      <c r="R12" s="497"/>
      <c r="S12" s="498"/>
      <c r="T12" s="497"/>
      <c r="U12" s="497"/>
      <c r="V12" s="497"/>
      <c r="W12" s="500"/>
      <c r="X12" s="497"/>
      <c r="Y12" s="499"/>
      <c r="Z12" s="497"/>
      <c r="AA12" s="500"/>
      <c r="AB12" s="497"/>
      <c r="AC12" s="499"/>
      <c r="AD12" s="497"/>
      <c r="AE12" s="497"/>
      <c r="AF12" s="498"/>
      <c r="AG12" s="497"/>
      <c r="AH12" s="497"/>
      <c r="AI12" s="497"/>
      <c r="AJ12" s="500"/>
      <c r="AK12" s="497"/>
      <c r="AL12" s="499"/>
      <c r="AM12" s="497"/>
      <c r="AN12" s="501"/>
      <c r="AO12" s="497"/>
      <c r="AP12" s="499"/>
      <c r="AQ12" s="497"/>
      <c r="AR12" s="501"/>
      <c r="AS12" s="498"/>
      <c r="AT12" s="499"/>
      <c r="AU12" s="497"/>
      <c r="AV12" s="497"/>
      <c r="AW12" s="500"/>
      <c r="AX12" s="497"/>
      <c r="AY12" s="499"/>
      <c r="AZ12" s="497"/>
      <c r="BA12" s="501"/>
      <c r="BB12" s="661"/>
      <c r="BC12" s="663"/>
      <c r="BD12" s="665"/>
      <c r="BE12" s="669"/>
      <c r="BF12" s="669"/>
      <c r="BG12" s="669"/>
      <c r="BH12" s="663"/>
      <c r="BI12" s="663"/>
      <c r="BJ12" s="663"/>
      <c r="BK12" s="668"/>
    </row>
    <row r="13" spans="1:63" ht="13.5" thickBot="1">
      <c r="A13" s="659"/>
      <c r="B13" s="497"/>
      <c r="C13" s="497"/>
      <c r="D13" s="497"/>
      <c r="E13" s="453"/>
      <c r="F13" s="498"/>
      <c r="G13" s="499"/>
      <c r="H13" s="497"/>
      <c r="I13" s="497">
        <v>5</v>
      </c>
      <c r="J13" s="500"/>
      <c r="K13" s="497"/>
      <c r="L13" s="499"/>
      <c r="M13" s="497"/>
      <c r="N13" s="501"/>
      <c r="O13" s="497"/>
      <c r="P13" s="499"/>
      <c r="Q13" s="497"/>
      <c r="R13" s="497"/>
      <c r="S13" s="498"/>
      <c r="T13" s="497"/>
      <c r="U13" s="497"/>
      <c r="V13" s="497"/>
      <c r="W13" s="500"/>
      <c r="X13" s="497"/>
      <c r="Y13" s="499"/>
      <c r="Z13" s="497"/>
      <c r="AA13" s="500"/>
      <c r="AB13" s="497"/>
      <c r="AC13" s="499"/>
      <c r="AD13" s="497"/>
      <c r="AE13" s="497"/>
      <c r="AF13" s="498"/>
      <c r="AG13" s="497"/>
      <c r="AH13" s="497"/>
      <c r="AI13" s="497"/>
      <c r="AJ13" s="500"/>
      <c r="AK13" s="497"/>
      <c r="AL13" s="499"/>
      <c r="AM13" s="497"/>
      <c r="AN13" s="501"/>
      <c r="AO13" s="497"/>
      <c r="AP13" s="499"/>
      <c r="AQ13" s="497"/>
      <c r="AR13" s="501"/>
      <c r="AS13" s="498"/>
      <c r="AT13" s="499"/>
      <c r="AU13" s="497"/>
      <c r="AV13" s="497"/>
      <c r="AW13" s="500"/>
      <c r="AX13" s="497"/>
      <c r="AY13" s="499"/>
      <c r="AZ13" s="497"/>
      <c r="BA13" s="501"/>
      <c r="BB13" s="661"/>
      <c r="BC13" s="663"/>
      <c r="BD13" s="665"/>
      <c r="BE13" s="669"/>
      <c r="BF13" s="669"/>
      <c r="BG13" s="669"/>
      <c r="BH13" s="663"/>
      <c r="BI13" s="663"/>
      <c r="BJ13" s="663"/>
      <c r="BK13" s="668"/>
    </row>
    <row r="14" spans="1:63" ht="10.5" customHeight="1" thickBot="1">
      <c r="A14" s="471"/>
      <c r="B14" s="472">
        <v>1</v>
      </c>
      <c r="C14" s="472">
        <v>2</v>
      </c>
      <c r="D14" s="472">
        <v>3</v>
      </c>
      <c r="E14" s="472">
        <v>4</v>
      </c>
      <c r="F14" s="472">
        <v>5</v>
      </c>
      <c r="G14" s="472">
        <v>6</v>
      </c>
      <c r="H14" s="472">
        <v>7</v>
      </c>
      <c r="I14" s="472">
        <v>8</v>
      </c>
      <c r="J14" s="472">
        <v>9</v>
      </c>
      <c r="K14" s="472">
        <v>10</v>
      </c>
      <c r="L14" s="472">
        <v>11</v>
      </c>
      <c r="M14" s="472">
        <v>12</v>
      </c>
      <c r="N14" s="472">
        <v>13</v>
      </c>
      <c r="O14" s="472">
        <v>14</v>
      </c>
      <c r="P14" s="472">
        <v>15</v>
      </c>
      <c r="Q14" s="472">
        <v>16</v>
      </c>
      <c r="R14" s="472">
        <v>17</v>
      </c>
      <c r="S14" s="472">
        <v>18</v>
      </c>
      <c r="T14" s="472">
        <v>19</v>
      </c>
      <c r="U14" s="472">
        <v>20</v>
      </c>
      <c r="V14" s="472">
        <v>21</v>
      </c>
      <c r="W14" s="472">
        <v>22</v>
      </c>
      <c r="X14" s="472">
        <v>23</v>
      </c>
      <c r="Y14" s="472">
        <v>24</v>
      </c>
      <c r="Z14" s="472">
        <v>25</v>
      </c>
      <c r="AA14" s="472">
        <v>26</v>
      </c>
      <c r="AB14" s="472">
        <v>27</v>
      </c>
      <c r="AC14" s="472">
        <v>28</v>
      </c>
      <c r="AD14" s="472">
        <v>29</v>
      </c>
      <c r="AE14" s="472">
        <v>30</v>
      </c>
      <c r="AF14" s="472">
        <v>31</v>
      </c>
      <c r="AG14" s="472">
        <v>32</v>
      </c>
      <c r="AH14" s="472">
        <v>33</v>
      </c>
      <c r="AI14" s="472">
        <v>34</v>
      </c>
      <c r="AJ14" s="472">
        <v>35</v>
      </c>
      <c r="AK14" s="472">
        <v>36</v>
      </c>
      <c r="AL14" s="472">
        <v>37</v>
      </c>
      <c r="AM14" s="472">
        <v>38</v>
      </c>
      <c r="AN14" s="472">
        <v>39</v>
      </c>
      <c r="AO14" s="472">
        <v>40</v>
      </c>
      <c r="AP14" s="472">
        <v>41</v>
      </c>
      <c r="AQ14" s="472">
        <v>42</v>
      </c>
      <c r="AR14" s="472">
        <v>43</v>
      </c>
      <c r="AS14" s="472">
        <v>44</v>
      </c>
      <c r="AT14" s="472">
        <v>45</v>
      </c>
      <c r="AU14" s="472">
        <v>46</v>
      </c>
      <c r="AV14" s="472">
        <v>47</v>
      </c>
      <c r="AW14" s="472">
        <v>48</v>
      </c>
      <c r="AX14" s="472">
        <v>49</v>
      </c>
      <c r="AY14" s="472">
        <v>50</v>
      </c>
      <c r="AZ14" s="472">
        <v>51</v>
      </c>
      <c r="BA14" s="472">
        <v>52</v>
      </c>
      <c r="BB14" s="503"/>
      <c r="BC14" s="468"/>
      <c r="BD14" s="469"/>
      <c r="BE14" s="470"/>
      <c r="BF14" s="470"/>
      <c r="BG14" s="470"/>
      <c r="BH14" s="468"/>
      <c r="BI14" s="468"/>
      <c r="BJ14" s="468"/>
      <c r="BK14" s="504"/>
    </row>
    <row r="15" spans="1:63" s="509" customFormat="1" ht="15.75" customHeight="1">
      <c r="A15" s="505" t="s">
        <v>287</v>
      </c>
      <c r="B15" s="584"/>
      <c r="C15" s="565" t="s">
        <v>349</v>
      </c>
      <c r="D15" s="573"/>
      <c r="E15" s="565" t="s">
        <v>350</v>
      </c>
      <c r="F15" s="573"/>
      <c r="G15" s="565" t="s">
        <v>351</v>
      </c>
      <c r="H15" s="565"/>
      <c r="I15" s="565" t="s">
        <v>352</v>
      </c>
      <c r="J15" s="584"/>
      <c r="K15" s="584"/>
      <c r="L15" s="506"/>
      <c r="M15" s="570">
        <v>4</v>
      </c>
      <c r="N15" s="584">
        <v>17</v>
      </c>
      <c r="O15" s="513" t="s">
        <v>355</v>
      </c>
      <c r="P15" s="566">
        <v>0.5</v>
      </c>
      <c r="Q15" s="513"/>
      <c r="R15" s="594"/>
      <c r="S15" s="584" t="s">
        <v>326</v>
      </c>
      <c r="T15" s="584" t="s">
        <v>78</v>
      </c>
      <c r="U15" s="568" t="s">
        <v>112</v>
      </c>
      <c r="V15" s="584"/>
      <c r="W15" s="584"/>
      <c r="X15" s="584"/>
      <c r="Y15" s="584"/>
      <c r="Z15" s="584"/>
      <c r="AA15" s="584"/>
      <c r="AB15" s="584"/>
      <c r="AC15" s="584">
        <v>23</v>
      </c>
      <c r="AD15" s="584"/>
      <c r="AE15" s="584">
        <v>0.5</v>
      </c>
      <c r="AF15" s="584"/>
      <c r="AG15" s="584"/>
      <c r="AH15" s="584"/>
      <c r="AI15" s="584"/>
      <c r="AJ15" s="584"/>
      <c r="AK15" s="584"/>
      <c r="AL15" s="570">
        <v>4</v>
      </c>
      <c r="AM15" s="584"/>
      <c r="AN15" s="584"/>
      <c r="AO15" s="584"/>
      <c r="AP15" s="584"/>
      <c r="AQ15" s="584"/>
      <c r="AR15" s="584"/>
      <c r="AS15" s="584" t="s">
        <v>140</v>
      </c>
      <c r="AT15" s="584" t="s">
        <v>78</v>
      </c>
      <c r="AU15" s="584" t="s">
        <v>78</v>
      </c>
      <c r="AV15" s="584" t="s">
        <v>78</v>
      </c>
      <c r="AW15" s="584" t="s">
        <v>78</v>
      </c>
      <c r="AX15" s="584" t="s">
        <v>78</v>
      </c>
      <c r="AY15" s="584" t="s">
        <v>78</v>
      </c>
      <c r="AZ15" s="584" t="s">
        <v>78</v>
      </c>
      <c r="BA15" s="576" t="s">
        <v>78</v>
      </c>
      <c r="BB15" s="505">
        <v>1</v>
      </c>
      <c r="BC15" s="585">
        <f t="shared" ref="BC15:BC28" si="12">N15+AC15</f>
        <v>40</v>
      </c>
      <c r="BD15" s="48">
        <f>AE15+P15</f>
        <v>1</v>
      </c>
      <c r="BE15" s="578"/>
      <c r="BF15" s="578"/>
      <c r="BG15" s="578"/>
      <c r="BH15" s="578"/>
      <c r="BI15" s="578"/>
      <c r="BJ15" s="578">
        <v>11</v>
      </c>
      <c r="BK15" s="585">
        <f t="shared" ref="BK15:BK28" si="13">SUM(BC15:BJ15)</f>
        <v>52</v>
      </c>
    </row>
    <row r="16" spans="1:63" s="509" customFormat="1" ht="15.75" customHeight="1">
      <c r="A16" s="474" t="e">
        <f>#REF!</f>
        <v>#REF!</v>
      </c>
      <c r="B16" s="582"/>
      <c r="C16" s="582"/>
      <c r="D16" s="582"/>
      <c r="E16" s="582"/>
      <c r="F16" s="582"/>
      <c r="G16" s="582"/>
      <c r="H16" s="582"/>
      <c r="I16" s="582"/>
      <c r="J16" s="582"/>
      <c r="K16" s="480"/>
      <c r="L16" s="475"/>
      <c r="M16" s="569">
        <v>3</v>
      </c>
      <c r="N16" s="582">
        <v>16</v>
      </c>
      <c r="O16" s="514" t="s">
        <v>330</v>
      </c>
      <c r="P16" s="567" t="e">
        <f>#REF!/2</f>
        <v>#REF!</v>
      </c>
      <c r="Q16" s="514"/>
      <c r="R16" s="582" t="s">
        <v>327</v>
      </c>
      <c r="S16" s="582" t="s">
        <v>246</v>
      </c>
      <c r="T16" s="582" t="s">
        <v>78</v>
      </c>
      <c r="U16" s="572" t="s">
        <v>112</v>
      </c>
      <c r="V16" s="582" t="s">
        <v>254</v>
      </c>
      <c r="W16" s="582" t="s">
        <v>113</v>
      </c>
      <c r="X16" s="582" t="s">
        <v>113</v>
      </c>
      <c r="Y16" s="595"/>
      <c r="Z16" s="508"/>
      <c r="AA16" s="475"/>
      <c r="AB16" s="582"/>
      <c r="AC16" s="582">
        <v>16</v>
      </c>
      <c r="AD16" s="582"/>
      <c r="AE16" s="582" t="e">
        <f>#REF!/2</f>
        <v>#REF!</v>
      </c>
      <c r="AF16" s="582"/>
      <c r="AG16" s="582"/>
      <c r="AH16" s="582"/>
      <c r="AI16" s="582" t="s">
        <v>235</v>
      </c>
      <c r="AJ16" s="582"/>
      <c r="AK16" s="595"/>
      <c r="AL16" s="569">
        <v>4</v>
      </c>
      <c r="AM16" s="582"/>
      <c r="AN16" s="582" t="s">
        <v>110</v>
      </c>
      <c r="AO16" s="582" t="s">
        <v>110</v>
      </c>
      <c r="AP16" s="582"/>
      <c r="AQ16" s="582"/>
      <c r="AR16" s="582" t="s">
        <v>111</v>
      </c>
      <c r="AS16" s="582" t="s">
        <v>78</v>
      </c>
      <c r="AT16" s="582" t="s">
        <v>78</v>
      </c>
      <c r="AU16" s="582" t="s">
        <v>78</v>
      </c>
      <c r="AV16" s="582" t="s">
        <v>78</v>
      </c>
      <c r="AW16" s="582" t="s">
        <v>78</v>
      </c>
      <c r="AX16" s="582" t="s">
        <v>78</v>
      </c>
      <c r="AY16" s="582" t="s">
        <v>78</v>
      </c>
      <c r="AZ16" s="582" t="s">
        <v>78</v>
      </c>
      <c r="BA16" s="575" t="s">
        <v>78</v>
      </c>
      <c r="BB16" s="474">
        <v>2</v>
      </c>
      <c r="BC16" s="583">
        <f t="shared" si="12"/>
        <v>32</v>
      </c>
      <c r="BD16" s="49">
        <v>1.5</v>
      </c>
      <c r="BE16" s="511">
        <v>4</v>
      </c>
      <c r="BF16" s="511"/>
      <c r="BG16" s="511"/>
      <c r="BH16" s="511"/>
      <c r="BI16" s="511">
        <v>1.5</v>
      </c>
      <c r="BJ16" s="511">
        <v>11.5</v>
      </c>
      <c r="BK16" s="583">
        <f t="shared" si="13"/>
        <v>50.5</v>
      </c>
    </row>
    <row r="17" spans="1:69" s="509" customFormat="1" ht="15.75" customHeight="1">
      <c r="A17" s="474" t="e">
        <f>#REF!</f>
        <v>#REF!</v>
      </c>
      <c r="B17" s="582"/>
      <c r="C17" s="582"/>
      <c r="D17" s="582"/>
      <c r="E17" s="582"/>
      <c r="F17" s="582"/>
      <c r="G17" s="582"/>
      <c r="H17" s="582"/>
      <c r="I17" s="582"/>
      <c r="J17" s="582"/>
      <c r="K17" s="582"/>
      <c r="L17" s="475"/>
      <c r="M17" s="569">
        <v>3</v>
      </c>
      <c r="N17" s="582">
        <v>16</v>
      </c>
      <c r="O17" s="514" t="s">
        <v>330</v>
      </c>
      <c r="P17" s="567" t="e">
        <f>#REF!/2</f>
        <v>#REF!</v>
      </c>
      <c r="Q17" s="514"/>
      <c r="R17" s="582" t="s">
        <v>327</v>
      </c>
      <c r="S17" s="582" t="s">
        <v>78</v>
      </c>
      <c r="T17" s="582" t="s">
        <v>78</v>
      </c>
      <c r="U17" s="572" t="s">
        <v>112</v>
      </c>
      <c r="V17" s="582"/>
      <c r="W17" s="508"/>
      <c r="X17" s="508"/>
      <c r="Y17" s="582" t="s">
        <v>113</v>
      </c>
      <c r="Z17" s="582" t="s">
        <v>113</v>
      </c>
      <c r="AA17" s="595"/>
      <c r="AB17" s="582"/>
      <c r="AC17" s="582">
        <v>18</v>
      </c>
      <c r="AD17" s="582"/>
      <c r="AE17" s="582" t="e">
        <f>#REF!/2</f>
        <v>#REF!</v>
      </c>
      <c r="AF17" s="582"/>
      <c r="AG17" s="582"/>
      <c r="AH17" s="582"/>
      <c r="AI17" s="582"/>
      <c r="AJ17" s="582"/>
      <c r="AK17" s="582"/>
      <c r="AL17" s="569">
        <v>4</v>
      </c>
      <c r="AM17" s="582"/>
      <c r="AN17" s="582" t="s">
        <v>110</v>
      </c>
      <c r="AO17" s="582" t="s">
        <v>110</v>
      </c>
      <c r="AP17" s="582"/>
      <c r="AQ17" s="582"/>
      <c r="AR17" s="582" t="s">
        <v>111</v>
      </c>
      <c r="AS17" s="582" t="s">
        <v>78</v>
      </c>
      <c r="AT17" s="582" t="s">
        <v>78</v>
      </c>
      <c r="AU17" s="582" t="s">
        <v>78</v>
      </c>
      <c r="AV17" s="582" t="s">
        <v>78</v>
      </c>
      <c r="AW17" s="582" t="s">
        <v>78</v>
      </c>
      <c r="AX17" s="582" t="s">
        <v>78</v>
      </c>
      <c r="AY17" s="582" t="s">
        <v>78</v>
      </c>
      <c r="AZ17" s="582" t="s">
        <v>78</v>
      </c>
      <c r="BA17" s="575" t="s">
        <v>78</v>
      </c>
      <c r="BB17" s="474">
        <v>2</v>
      </c>
      <c r="BC17" s="583">
        <f t="shared" si="12"/>
        <v>34</v>
      </c>
      <c r="BD17" s="49">
        <v>1.5</v>
      </c>
      <c r="BE17" s="511">
        <v>2</v>
      </c>
      <c r="BF17" s="511"/>
      <c r="BG17" s="511"/>
      <c r="BH17" s="511"/>
      <c r="BI17" s="511">
        <v>1.5</v>
      </c>
      <c r="BJ17" s="511">
        <v>11.5</v>
      </c>
      <c r="BK17" s="583">
        <f t="shared" si="13"/>
        <v>50.5</v>
      </c>
    </row>
    <row r="18" spans="1:69" s="509" customFormat="1" ht="16.5" customHeight="1">
      <c r="A18" s="474" t="e">
        <f>#REF!</f>
        <v>#REF!</v>
      </c>
      <c r="B18" s="582"/>
      <c r="C18" s="582"/>
      <c r="D18" s="582"/>
      <c r="E18" s="582"/>
      <c r="F18" s="582"/>
      <c r="G18" s="582"/>
      <c r="H18" s="582"/>
      <c r="I18" s="582"/>
      <c r="J18" s="582"/>
      <c r="K18" s="582"/>
      <c r="L18" s="475"/>
      <c r="M18" s="569">
        <v>3</v>
      </c>
      <c r="N18" s="582">
        <v>16</v>
      </c>
      <c r="O18" s="514" t="s">
        <v>330</v>
      </c>
      <c r="P18" s="567" t="e">
        <f>#REF!/2</f>
        <v>#REF!</v>
      </c>
      <c r="Q18" s="514"/>
      <c r="R18" s="582" t="s">
        <v>327</v>
      </c>
      <c r="S18" s="582" t="s">
        <v>78</v>
      </c>
      <c r="T18" s="582" t="s">
        <v>78</v>
      </c>
      <c r="U18" s="572" t="s">
        <v>112</v>
      </c>
      <c r="V18" s="582"/>
      <c r="W18" s="508"/>
      <c r="X18" s="582"/>
      <c r="Y18" s="582"/>
      <c r="Z18" s="467"/>
      <c r="AA18" s="475"/>
      <c r="AB18" s="582"/>
      <c r="AC18" s="582">
        <v>19</v>
      </c>
      <c r="AD18" s="582"/>
      <c r="AE18" s="582" t="e">
        <f>#REF!/2</f>
        <v>#REF!</v>
      </c>
      <c r="AF18" s="582"/>
      <c r="AG18" s="582"/>
      <c r="AH18" s="582"/>
      <c r="AI18" s="582" t="s">
        <v>235</v>
      </c>
      <c r="AJ18" s="582"/>
      <c r="AK18" s="582"/>
      <c r="AL18" s="569">
        <v>4</v>
      </c>
      <c r="AM18" s="582"/>
      <c r="AN18" s="582" t="s">
        <v>110</v>
      </c>
      <c r="AO18" s="582" t="s">
        <v>110</v>
      </c>
      <c r="AP18" s="582"/>
      <c r="AQ18" s="582"/>
      <c r="AR18" s="582" t="s">
        <v>111</v>
      </c>
      <c r="AS18" s="582" t="s">
        <v>78</v>
      </c>
      <c r="AT18" s="582" t="s">
        <v>78</v>
      </c>
      <c r="AU18" s="582" t="s">
        <v>78</v>
      </c>
      <c r="AV18" s="582" t="s">
        <v>78</v>
      </c>
      <c r="AW18" s="582" t="s">
        <v>78</v>
      </c>
      <c r="AX18" s="582" t="s">
        <v>78</v>
      </c>
      <c r="AY18" s="582" t="s">
        <v>78</v>
      </c>
      <c r="AZ18" s="582" t="s">
        <v>78</v>
      </c>
      <c r="BA18" s="575" t="s">
        <v>78</v>
      </c>
      <c r="BB18" s="474">
        <v>2</v>
      </c>
      <c r="BC18" s="583">
        <f t="shared" si="12"/>
        <v>35</v>
      </c>
      <c r="BD18" s="49">
        <v>1</v>
      </c>
      <c r="BE18" s="511">
        <v>1</v>
      </c>
      <c r="BF18" s="511"/>
      <c r="BG18" s="511"/>
      <c r="BH18" s="511"/>
      <c r="BI18" s="511">
        <v>1.5</v>
      </c>
      <c r="BJ18" s="511">
        <v>12</v>
      </c>
      <c r="BK18" s="583">
        <f t="shared" si="13"/>
        <v>50.5</v>
      </c>
    </row>
    <row r="19" spans="1:69" s="509" customFormat="1" ht="16.5" customHeight="1">
      <c r="A19" s="474" t="e">
        <f>#REF!</f>
        <v>#REF!</v>
      </c>
      <c r="B19" s="582"/>
      <c r="C19" s="582"/>
      <c r="D19" s="582"/>
      <c r="E19" s="582"/>
      <c r="F19" s="582"/>
      <c r="G19" s="582"/>
      <c r="H19" s="582"/>
      <c r="I19" s="582"/>
      <c r="J19" s="582"/>
      <c r="K19" s="582"/>
      <c r="L19" s="475"/>
      <c r="M19" s="569">
        <v>3</v>
      </c>
      <c r="N19" s="582">
        <v>16</v>
      </c>
      <c r="O19" s="514" t="s">
        <v>330</v>
      </c>
      <c r="P19" s="567" t="e">
        <f>#REF!/2</f>
        <v>#REF!</v>
      </c>
      <c r="Q19" s="514"/>
      <c r="R19" s="582" t="s">
        <v>327</v>
      </c>
      <c r="S19" s="582" t="s">
        <v>78</v>
      </c>
      <c r="T19" s="582" t="s">
        <v>78</v>
      </c>
      <c r="U19" s="572" t="s">
        <v>112</v>
      </c>
      <c r="V19" s="582"/>
      <c r="W19" s="508"/>
      <c r="X19" s="582"/>
      <c r="Y19" s="582"/>
      <c r="Z19" s="467"/>
      <c r="AA19" s="475"/>
      <c r="AB19" s="582"/>
      <c r="AC19" s="582">
        <v>21</v>
      </c>
      <c r="AD19" s="582"/>
      <c r="AE19" s="582" t="e">
        <f>#REF!/2</f>
        <v>#REF!</v>
      </c>
      <c r="AF19" s="582"/>
      <c r="AG19" s="582"/>
      <c r="AH19" s="582"/>
      <c r="AI19" s="582" t="s">
        <v>235</v>
      </c>
      <c r="AJ19" s="582"/>
      <c r="AK19" s="582"/>
      <c r="AL19" s="569">
        <v>5</v>
      </c>
      <c r="AM19" s="582"/>
      <c r="AN19" s="582"/>
      <c r="AO19" s="582"/>
      <c r="AP19" s="582"/>
      <c r="AQ19" s="582"/>
      <c r="AR19" s="582" t="s">
        <v>111</v>
      </c>
      <c r="AS19" s="582" t="s">
        <v>78</v>
      </c>
      <c r="AT19" s="582" t="s">
        <v>78</v>
      </c>
      <c r="AU19" s="582" t="s">
        <v>78</v>
      </c>
      <c r="AV19" s="582" t="s">
        <v>78</v>
      </c>
      <c r="AW19" s="582" t="s">
        <v>78</v>
      </c>
      <c r="AX19" s="582" t="s">
        <v>78</v>
      </c>
      <c r="AY19" s="582" t="s">
        <v>78</v>
      </c>
      <c r="AZ19" s="582" t="s">
        <v>78</v>
      </c>
      <c r="BA19" s="575" t="s">
        <v>78</v>
      </c>
      <c r="BB19" s="474">
        <v>3</v>
      </c>
      <c r="BC19" s="583">
        <f>N19+AC19</f>
        <v>37</v>
      </c>
      <c r="BD19" s="49">
        <v>1</v>
      </c>
      <c r="BE19" s="511">
        <v>1</v>
      </c>
      <c r="BF19" s="511"/>
      <c r="BG19" s="511"/>
      <c r="BH19" s="511"/>
      <c r="BI19" s="511">
        <v>1.5</v>
      </c>
      <c r="BJ19" s="511">
        <v>12</v>
      </c>
      <c r="BK19" s="583">
        <f>SUM(BC19:BJ19)</f>
        <v>52.5</v>
      </c>
    </row>
    <row r="20" spans="1:69" s="509" customFormat="1" ht="15.75" customHeight="1">
      <c r="A20" s="474" t="e">
        <f>#REF!</f>
        <v>#REF!</v>
      </c>
      <c r="B20" s="582"/>
      <c r="C20" s="582"/>
      <c r="D20" s="582"/>
      <c r="E20" s="582"/>
      <c r="F20" s="582"/>
      <c r="G20" s="582"/>
      <c r="H20" s="582"/>
      <c r="I20" s="582"/>
      <c r="J20" s="595"/>
      <c r="K20" s="582"/>
      <c r="L20" s="475"/>
      <c r="M20" s="569">
        <v>3</v>
      </c>
      <c r="N20" s="582">
        <v>16</v>
      </c>
      <c r="O20" s="514" t="s">
        <v>330</v>
      </c>
      <c r="P20" s="567" t="e">
        <f>#REF!/2</f>
        <v>#REF!</v>
      </c>
      <c r="Q20" s="514"/>
      <c r="R20" s="582" t="s">
        <v>327</v>
      </c>
      <c r="S20" s="582" t="s">
        <v>246</v>
      </c>
      <c r="T20" s="582" t="s">
        <v>78</v>
      </c>
      <c r="U20" s="572" t="s">
        <v>112</v>
      </c>
      <c r="V20" s="582"/>
      <c r="W20" s="508"/>
      <c r="X20" s="508"/>
      <c r="Y20" s="508"/>
      <c r="Z20" s="508"/>
      <c r="AA20" s="475"/>
      <c r="AB20" s="582"/>
      <c r="AC20" s="582">
        <v>17</v>
      </c>
      <c r="AD20" s="582"/>
      <c r="AE20" s="582" t="e">
        <f>#REF!/2</f>
        <v>#REF!</v>
      </c>
      <c r="AF20" s="582"/>
      <c r="AG20" s="582"/>
      <c r="AH20" s="582"/>
      <c r="AI20" s="582"/>
      <c r="AJ20" s="582"/>
      <c r="AK20" s="508"/>
      <c r="AL20" s="569">
        <v>4</v>
      </c>
      <c r="AM20" s="582" t="s">
        <v>111</v>
      </c>
      <c r="AN20" s="582" t="s">
        <v>111</v>
      </c>
      <c r="AO20" s="582" t="s">
        <v>113</v>
      </c>
      <c r="AP20" s="582" t="s">
        <v>113</v>
      </c>
      <c r="AQ20" s="582" t="s">
        <v>114</v>
      </c>
      <c r="AR20" s="582" t="s">
        <v>114</v>
      </c>
      <c r="AS20" s="582" t="s">
        <v>78</v>
      </c>
      <c r="AT20" s="582" t="s">
        <v>78</v>
      </c>
      <c r="AU20" s="582" t="s">
        <v>78</v>
      </c>
      <c r="AV20" s="582" t="s">
        <v>78</v>
      </c>
      <c r="AW20" s="582" t="s">
        <v>78</v>
      </c>
      <c r="AX20" s="582" t="s">
        <v>78</v>
      </c>
      <c r="AY20" s="582" t="s">
        <v>78</v>
      </c>
      <c r="AZ20" s="582" t="s">
        <v>234</v>
      </c>
      <c r="BA20" s="575" t="s">
        <v>234</v>
      </c>
      <c r="BB20" s="474">
        <v>3</v>
      </c>
      <c r="BC20" s="583">
        <f t="shared" si="12"/>
        <v>33</v>
      </c>
      <c r="BD20" s="49" t="e">
        <f>AE20+P20</f>
        <v>#REF!</v>
      </c>
      <c r="BE20" s="511">
        <v>4</v>
      </c>
      <c r="BF20" s="511">
        <v>3</v>
      </c>
      <c r="BG20" s="511"/>
      <c r="BH20" s="511"/>
      <c r="BI20" s="511"/>
      <c r="BJ20" s="511">
        <v>8.5</v>
      </c>
      <c r="BK20" s="583" t="e">
        <f t="shared" si="13"/>
        <v>#REF!</v>
      </c>
    </row>
    <row r="21" spans="1:69" s="509" customFormat="1" ht="15.75" customHeight="1">
      <c r="A21" s="474" t="e">
        <f>#REF!</f>
        <v>#REF!</v>
      </c>
      <c r="B21" s="582"/>
      <c r="C21" s="582"/>
      <c r="D21" s="582"/>
      <c r="E21" s="582"/>
      <c r="F21" s="582"/>
      <c r="G21" s="582"/>
      <c r="H21" s="582"/>
      <c r="I21" s="582"/>
      <c r="J21" s="582"/>
      <c r="K21" s="582"/>
      <c r="L21" s="475"/>
      <c r="M21" s="569">
        <v>3</v>
      </c>
      <c r="N21" s="582">
        <v>15</v>
      </c>
      <c r="O21" s="514" t="s">
        <v>354</v>
      </c>
      <c r="P21" s="567" t="e">
        <f>#REF!/2</f>
        <v>#REF!</v>
      </c>
      <c r="Q21" s="582" t="s">
        <v>327</v>
      </c>
      <c r="R21" s="582" t="s">
        <v>111</v>
      </c>
      <c r="S21" s="582" t="s">
        <v>246</v>
      </c>
      <c r="T21" s="582" t="s">
        <v>78</v>
      </c>
      <c r="U21" s="572" t="s">
        <v>112</v>
      </c>
      <c r="V21" s="582"/>
      <c r="W21" s="508"/>
      <c r="X21" s="508"/>
      <c r="Y21" s="508"/>
      <c r="Z21" s="508"/>
      <c r="AA21" s="508"/>
      <c r="AB21" s="582"/>
      <c r="AC21" s="582">
        <v>16</v>
      </c>
      <c r="AD21" s="582"/>
      <c r="AE21" s="582" t="e">
        <f>#REF!/2</f>
        <v>#REF!</v>
      </c>
      <c r="AF21" s="582"/>
      <c r="AG21" s="582"/>
      <c r="AH21" s="582"/>
      <c r="AI21" s="595"/>
      <c r="AJ21" s="582"/>
      <c r="AK21" s="582" t="s">
        <v>251</v>
      </c>
      <c r="AL21" s="569">
        <v>4</v>
      </c>
      <c r="AM21" s="582" t="s">
        <v>111</v>
      </c>
      <c r="AN21" s="582" t="s">
        <v>111</v>
      </c>
      <c r="AO21" s="582" t="s">
        <v>114</v>
      </c>
      <c r="AP21" s="582" t="s">
        <v>114</v>
      </c>
      <c r="AQ21" s="582" t="s">
        <v>114</v>
      </c>
      <c r="AR21" s="582" t="s">
        <v>114</v>
      </c>
      <c r="AS21" s="582" t="s">
        <v>78</v>
      </c>
      <c r="AT21" s="582" t="s">
        <v>78</v>
      </c>
      <c r="AU21" s="582" t="s">
        <v>78</v>
      </c>
      <c r="AV21" s="582" t="s">
        <v>78</v>
      </c>
      <c r="AW21" s="582" t="s">
        <v>78</v>
      </c>
      <c r="AX21" s="582" t="s">
        <v>78</v>
      </c>
      <c r="AY21" s="582" t="s">
        <v>78</v>
      </c>
      <c r="AZ21" s="582" t="s">
        <v>234</v>
      </c>
      <c r="BA21" s="575" t="s">
        <v>234</v>
      </c>
      <c r="BB21" s="474">
        <v>3</v>
      </c>
      <c r="BC21" s="583">
        <f t="shared" si="12"/>
        <v>31</v>
      </c>
      <c r="BD21" s="49" t="e">
        <f>AE21+P21</f>
        <v>#REF!</v>
      </c>
      <c r="BE21" s="511">
        <v>5</v>
      </c>
      <c r="BF21" s="511">
        <v>3</v>
      </c>
      <c r="BG21" s="511"/>
      <c r="BH21" s="511"/>
      <c r="BI21" s="511"/>
      <c r="BJ21" s="511">
        <v>9</v>
      </c>
      <c r="BK21" s="583" t="e">
        <f t="shared" si="13"/>
        <v>#REF!</v>
      </c>
    </row>
    <row r="22" spans="1:69" s="509" customFormat="1" ht="15.75" customHeight="1">
      <c r="A22" s="474" t="e">
        <f>#REF!</f>
        <v>#REF!</v>
      </c>
      <c r="B22" s="582"/>
      <c r="C22" s="582"/>
      <c r="D22" s="582"/>
      <c r="E22" s="582"/>
      <c r="F22" s="582"/>
      <c r="G22" s="582"/>
      <c r="H22" s="582"/>
      <c r="I22" s="582"/>
      <c r="J22" s="582"/>
      <c r="K22" s="582"/>
      <c r="L22" s="475"/>
      <c r="M22" s="569">
        <v>3</v>
      </c>
      <c r="N22" s="582">
        <v>16</v>
      </c>
      <c r="O22" s="514" t="s">
        <v>329</v>
      </c>
      <c r="P22" s="567" t="e">
        <f>#REF!/2</f>
        <v>#REF!</v>
      </c>
      <c r="Q22" s="514"/>
      <c r="R22" s="582" t="s">
        <v>327</v>
      </c>
      <c r="S22" s="582" t="s">
        <v>246</v>
      </c>
      <c r="T22" s="582" t="s">
        <v>78</v>
      </c>
      <c r="U22" s="572" t="s">
        <v>112</v>
      </c>
      <c r="V22" s="582"/>
      <c r="W22" s="508"/>
      <c r="X22" s="508"/>
      <c r="Y22" s="508"/>
      <c r="Z22" s="508"/>
      <c r="AA22" s="475"/>
      <c r="AB22" s="582"/>
      <c r="AC22" s="582">
        <v>17</v>
      </c>
      <c r="AD22" s="582"/>
      <c r="AE22" s="582" t="e">
        <f>#REF!/2</f>
        <v>#REF!</v>
      </c>
      <c r="AF22" s="582"/>
      <c r="AG22" s="582"/>
      <c r="AH22" s="582"/>
      <c r="AI22" s="582"/>
      <c r="AJ22" s="582"/>
      <c r="AK22" s="508"/>
      <c r="AL22" s="569">
        <v>4</v>
      </c>
      <c r="AM22" s="582" t="s">
        <v>111</v>
      </c>
      <c r="AN22" s="582" t="s">
        <v>111</v>
      </c>
      <c r="AO22" s="582" t="s">
        <v>114</v>
      </c>
      <c r="AP22" s="582" t="s">
        <v>114</v>
      </c>
      <c r="AQ22" s="582" t="s">
        <v>114</v>
      </c>
      <c r="AR22" s="582" t="s">
        <v>114</v>
      </c>
      <c r="AS22" s="582" t="s">
        <v>78</v>
      </c>
      <c r="AT22" s="582" t="s">
        <v>78</v>
      </c>
      <c r="AU22" s="582" t="s">
        <v>78</v>
      </c>
      <c r="AV22" s="582" t="s">
        <v>78</v>
      </c>
      <c r="AW22" s="582" t="s">
        <v>78</v>
      </c>
      <c r="AX22" s="582" t="s">
        <v>78</v>
      </c>
      <c r="AY22" s="582" t="s">
        <v>78</v>
      </c>
      <c r="AZ22" s="582" t="s">
        <v>234</v>
      </c>
      <c r="BA22" s="575" t="s">
        <v>234</v>
      </c>
      <c r="BB22" s="474">
        <v>3</v>
      </c>
      <c r="BC22" s="583">
        <f t="shared" si="12"/>
        <v>33</v>
      </c>
      <c r="BD22" s="49" t="e">
        <f>AE22+P22</f>
        <v>#REF!</v>
      </c>
      <c r="BE22" s="511">
        <v>4</v>
      </c>
      <c r="BF22" s="511">
        <v>3</v>
      </c>
      <c r="BG22" s="511"/>
      <c r="BH22" s="511"/>
      <c r="BI22" s="511"/>
      <c r="BJ22" s="511">
        <v>9</v>
      </c>
      <c r="BK22" s="583" t="e">
        <f t="shared" si="13"/>
        <v>#REF!</v>
      </c>
    </row>
    <row r="23" spans="1:69" s="509" customFormat="1" ht="25.5" hidden="1" customHeight="1">
      <c r="A23" s="474" t="s">
        <v>279</v>
      </c>
      <c r="B23" s="582"/>
      <c r="C23" s="582"/>
      <c r="D23" s="582"/>
      <c r="E23" s="582"/>
      <c r="F23" s="582"/>
      <c r="G23" s="582"/>
      <c r="H23" s="582" t="s">
        <v>320</v>
      </c>
      <c r="I23" s="582"/>
      <c r="J23" s="582"/>
      <c r="K23" s="582"/>
      <c r="L23" s="475"/>
      <c r="M23" s="571"/>
      <c r="N23" s="582">
        <v>15</v>
      </c>
      <c r="O23" s="582"/>
      <c r="P23" s="575" t="e">
        <f>#REF!/2</f>
        <v>#REF!</v>
      </c>
      <c r="Q23" s="467"/>
      <c r="R23" s="582" t="s">
        <v>111</v>
      </c>
      <c r="S23" s="582" t="s">
        <v>246</v>
      </c>
      <c r="T23" s="582" t="s">
        <v>78</v>
      </c>
      <c r="U23" s="476" t="s">
        <v>112</v>
      </c>
      <c r="V23" s="582"/>
      <c r="W23" s="582" t="s">
        <v>278</v>
      </c>
      <c r="X23" s="582" t="s">
        <v>113</v>
      </c>
      <c r="Y23" s="582" t="s">
        <v>113</v>
      </c>
      <c r="Z23" s="582" t="s">
        <v>114</v>
      </c>
      <c r="AA23" s="582" t="s">
        <v>114</v>
      </c>
      <c r="AB23" s="582"/>
      <c r="AC23" s="582">
        <v>16</v>
      </c>
      <c r="AD23" s="582"/>
      <c r="AE23" s="582" t="e">
        <f>#REF!/2</f>
        <v>#REF!</v>
      </c>
      <c r="AF23" s="582"/>
      <c r="AG23" s="582"/>
      <c r="AH23" s="582"/>
      <c r="AI23" s="582"/>
      <c r="AJ23" s="582"/>
      <c r="AK23" s="582"/>
      <c r="AL23" s="582"/>
      <c r="AM23" s="582"/>
      <c r="AN23" s="582"/>
      <c r="AO23" s="582"/>
      <c r="AP23" s="582"/>
      <c r="AQ23" s="582" t="s">
        <v>111</v>
      </c>
      <c r="AR23" s="582" t="s">
        <v>111</v>
      </c>
      <c r="AS23" s="582" t="s">
        <v>246</v>
      </c>
      <c r="AT23" s="582" t="s">
        <v>78</v>
      </c>
      <c r="AU23" s="582" t="s">
        <v>78</v>
      </c>
      <c r="AV23" s="582" t="s">
        <v>78</v>
      </c>
      <c r="AW23" s="582" t="s">
        <v>78</v>
      </c>
      <c r="AX23" s="582" t="s">
        <v>78</v>
      </c>
      <c r="AY23" s="582" t="s">
        <v>78</v>
      </c>
      <c r="AZ23" s="582" t="s">
        <v>234</v>
      </c>
      <c r="BA23" s="575" t="s">
        <v>234</v>
      </c>
      <c r="BB23" s="474">
        <v>3</v>
      </c>
      <c r="BC23" s="583">
        <f t="shared" si="12"/>
        <v>31</v>
      </c>
      <c r="BD23" s="49" t="e">
        <f>AE23+P23</f>
        <v>#REF!</v>
      </c>
      <c r="BE23" s="511">
        <v>5</v>
      </c>
      <c r="BF23" s="511">
        <v>2</v>
      </c>
      <c r="BG23" s="511"/>
      <c r="BH23" s="511"/>
      <c r="BI23" s="511"/>
      <c r="BJ23" s="511">
        <v>8</v>
      </c>
      <c r="BK23" s="583" t="e">
        <f t="shared" si="13"/>
        <v>#REF!</v>
      </c>
    </row>
    <row r="24" spans="1:69" s="509" customFormat="1" ht="15.75" customHeight="1">
      <c r="A24" s="474" t="e">
        <f>#REF!</f>
        <v>#REF!</v>
      </c>
      <c r="B24" s="582" t="s">
        <v>234</v>
      </c>
      <c r="C24" s="582" t="s">
        <v>234</v>
      </c>
      <c r="D24" s="582" t="s">
        <v>234</v>
      </c>
      <c r="E24" s="582" t="s">
        <v>234</v>
      </c>
      <c r="F24" s="582" t="s">
        <v>234</v>
      </c>
      <c r="G24" s="582" t="s">
        <v>234</v>
      </c>
      <c r="H24" s="582" t="s">
        <v>234</v>
      </c>
      <c r="I24" s="582" t="s">
        <v>234</v>
      </c>
      <c r="J24" s="582" t="s">
        <v>234</v>
      </c>
      <c r="K24" s="582" t="s">
        <v>234</v>
      </c>
      <c r="L24" s="582"/>
      <c r="M24" s="569">
        <v>1</v>
      </c>
      <c r="N24" s="582">
        <v>8</v>
      </c>
      <c r="O24" s="582"/>
      <c r="P24" s="467"/>
      <c r="Q24" s="455"/>
      <c r="R24" s="582"/>
      <c r="S24" s="558" t="s">
        <v>328</v>
      </c>
      <c r="T24" s="582" t="s">
        <v>78</v>
      </c>
      <c r="U24" s="476"/>
      <c r="V24" s="582"/>
      <c r="W24" s="582"/>
      <c r="X24" s="582"/>
      <c r="Y24" s="582"/>
      <c r="Z24" s="582"/>
      <c r="AA24" s="582"/>
      <c r="AB24" s="582"/>
      <c r="AC24" s="582">
        <v>10</v>
      </c>
      <c r="AD24" s="569">
        <v>1</v>
      </c>
      <c r="AE24" s="582" t="s">
        <v>111</v>
      </c>
      <c r="AF24" s="582" t="s">
        <v>111</v>
      </c>
      <c r="AG24" s="582" t="s">
        <v>115</v>
      </c>
      <c r="AH24" s="582" t="s">
        <v>115</v>
      </c>
      <c r="AI24" s="582" t="s">
        <v>115</v>
      </c>
      <c r="AJ24" s="582" t="s">
        <v>77</v>
      </c>
      <c r="AK24" s="582" t="s">
        <v>77</v>
      </c>
      <c r="AL24" s="582" t="s">
        <v>77</v>
      </c>
      <c r="AM24" s="582" t="s">
        <v>77</v>
      </c>
      <c r="AN24" s="582" t="s">
        <v>77</v>
      </c>
      <c r="AO24" s="582" t="s">
        <v>77</v>
      </c>
      <c r="AP24" s="582" t="s">
        <v>77</v>
      </c>
      <c r="AQ24" s="582" t="s">
        <v>77</v>
      </c>
      <c r="AR24" s="582" t="s">
        <v>110</v>
      </c>
      <c r="AS24" s="582" t="s">
        <v>143</v>
      </c>
      <c r="AT24" s="582"/>
      <c r="AU24" s="582"/>
      <c r="AV24" s="582"/>
      <c r="AW24" s="582"/>
      <c r="AX24" s="582"/>
      <c r="AY24" s="582"/>
      <c r="AZ24" s="582"/>
      <c r="BA24" s="575"/>
      <c r="BB24" s="474">
        <v>4</v>
      </c>
      <c r="BC24" s="583">
        <f t="shared" si="12"/>
        <v>18</v>
      </c>
      <c r="BD24" s="49">
        <v>2</v>
      </c>
      <c r="BE24" s="511"/>
      <c r="BF24" s="511">
        <v>9</v>
      </c>
      <c r="BG24" s="511">
        <v>3</v>
      </c>
      <c r="BH24" s="511">
        <v>8</v>
      </c>
      <c r="BI24" s="511">
        <v>1</v>
      </c>
      <c r="BJ24" s="511">
        <v>3</v>
      </c>
      <c r="BK24" s="583">
        <f t="shared" si="13"/>
        <v>44</v>
      </c>
    </row>
    <row r="25" spans="1:69" s="509" customFormat="1" ht="15.75" customHeight="1">
      <c r="A25" s="474" t="e">
        <f>#REF!</f>
        <v>#REF!</v>
      </c>
      <c r="B25" s="582" t="s">
        <v>234</v>
      </c>
      <c r="C25" s="582" t="s">
        <v>234</v>
      </c>
      <c r="D25" s="582"/>
      <c r="E25" s="582"/>
      <c r="F25" s="582"/>
      <c r="G25" s="508"/>
      <c r="H25" s="595"/>
      <c r="I25" s="582"/>
      <c r="J25" s="582"/>
      <c r="K25" s="582"/>
      <c r="L25" s="582"/>
      <c r="M25" s="569">
        <v>2</v>
      </c>
      <c r="N25" s="582">
        <v>16</v>
      </c>
      <c r="O25" s="582"/>
      <c r="P25" s="467"/>
      <c r="Q25" s="467"/>
      <c r="R25" s="582"/>
      <c r="S25" s="558" t="s">
        <v>328</v>
      </c>
      <c r="T25" s="582" t="s">
        <v>78</v>
      </c>
      <c r="U25" s="476"/>
      <c r="V25" s="582"/>
      <c r="W25" s="508"/>
      <c r="X25" s="508"/>
      <c r="Y25" s="582"/>
      <c r="Z25" s="582"/>
      <c r="AA25" s="582" t="s">
        <v>251</v>
      </c>
      <c r="AB25" s="582" t="s">
        <v>251</v>
      </c>
      <c r="AC25" s="582">
        <v>8</v>
      </c>
      <c r="AD25" s="569">
        <v>1</v>
      </c>
      <c r="AE25" s="582" t="s">
        <v>111</v>
      </c>
      <c r="AF25" s="582" t="s">
        <v>111</v>
      </c>
      <c r="AG25" s="582" t="s">
        <v>115</v>
      </c>
      <c r="AH25" s="582" t="s">
        <v>115</v>
      </c>
      <c r="AI25" s="582" t="s">
        <v>115</v>
      </c>
      <c r="AJ25" s="582" t="s">
        <v>77</v>
      </c>
      <c r="AK25" s="582" t="s">
        <v>77</v>
      </c>
      <c r="AL25" s="582" t="s">
        <v>77</v>
      </c>
      <c r="AM25" s="582" t="s">
        <v>77</v>
      </c>
      <c r="AN25" s="582" t="s">
        <v>77</v>
      </c>
      <c r="AO25" s="582" t="s">
        <v>77</v>
      </c>
      <c r="AP25" s="582" t="s">
        <v>77</v>
      </c>
      <c r="AQ25" s="582" t="s">
        <v>77</v>
      </c>
      <c r="AR25" s="582" t="s">
        <v>110</v>
      </c>
      <c r="AS25" s="582" t="s">
        <v>143</v>
      </c>
      <c r="AT25" s="582"/>
      <c r="AU25" s="582"/>
      <c r="AV25" s="582"/>
      <c r="AW25" s="582"/>
      <c r="AX25" s="582"/>
      <c r="AY25" s="582"/>
      <c r="AZ25" s="582"/>
      <c r="BA25" s="575"/>
      <c r="BB25" s="474">
        <v>4</v>
      </c>
      <c r="BC25" s="583">
        <f t="shared" si="12"/>
        <v>24</v>
      </c>
      <c r="BD25" s="49">
        <v>2</v>
      </c>
      <c r="BE25" s="511">
        <v>2</v>
      </c>
      <c r="BF25" s="511">
        <v>1</v>
      </c>
      <c r="BG25" s="511">
        <v>3</v>
      </c>
      <c r="BH25" s="511">
        <v>8</v>
      </c>
      <c r="BI25" s="511">
        <v>1</v>
      </c>
      <c r="BJ25" s="511">
        <v>3</v>
      </c>
      <c r="BK25" s="583">
        <f t="shared" si="13"/>
        <v>44</v>
      </c>
    </row>
    <row r="26" spans="1:69" s="509" customFormat="1" ht="15.75" customHeight="1">
      <c r="A26" s="474" t="e">
        <f>#REF!</f>
        <v>#REF!</v>
      </c>
      <c r="B26" s="582" t="s">
        <v>234</v>
      </c>
      <c r="C26" s="582" t="s">
        <v>234</v>
      </c>
      <c r="D26" s="582" t="s">
        <v>234</v>
      </c>
      <c r="E26" s="582" t="s">
        <v>234</v>
      </c>
      <c r="F26" s="582" t="s">
        <v>234</v>
      </c>
      <c r="G26" s="582" t="s">
        <v>234</v>
      </c>
      <c r="H26" s="582" t="s">
        <v>234</v>
      </c>
      <c r="I26" s="582" t="s">
        <v>234</v>
      </c>
      <c r="J26" s="582" t="s">
        <v>234</v>
      </c>
      <c r="K26" s="582" t="s">
        <v>234</v>
      </c>
      <c r="L26" s="582"/>
      <c r="M26" s="569">
        <v>1</v>
      </c>
      <c r="N26" s="582">
        <v>8</v>
      </c>
      <c r="O26" s="582"/>
      <c r="P26" s="467"/>
      <c r="Q26" s="467"/>
      <c r="R26" s="582"/>
      <c r="S26" s="558" t="s">
        <v>328</v>
      </c>
      <c r="T26" s="582" t="s">
        <v>78</v>
      </c>
      <c r="U26" s="476"/>
      <c r="V26" s="582"/>
      <c r="W26" s="508"/>
      <c r="X26" s="582"/>
      <c r="Y26" s="582"/>
      <c r="Z26" s="582" t="s">
        <v>116</v>
      </c>
      <c r="AA26" s="582"/>
      <c r="AB26" s="582"/>
      <c r="AC26" s="582">
        <v>9</v>
      </c>
      <c r="AD26" s="569">
        <v>1</v>
      </c>
      <c r="AE26" s="582" t="s">
        <v>111</v>
      </c>
      <c r="AF26" s="582" t="s">
        <v>111</v>
      </c>
      <c r="AG26" s="582" t="s">
        <v>115</v>
      </c>
      <c r="AH26" s="582" t="s">
        <v>115</v>
      </c>
      <c r="AI26" s="582" t="s">
        <v>115</v>
      </c>
      <c r="AJ26" s="582" t="s">
        <v>77</v>
      </c>
      <c r="AK26" s="582" t="s">
        <v>77</v>
      </c>
      <c r="AL26" s="582" t="s">
        <v>77</v>
      </c>
      <c r="AM26" s="582" t="s">
        <v>77</v>
      </c>
      <c r="AN26" s="582" t="s">
        <v>77</v>
      </c>
      <c r="AO26" s="582" t="s">
        <v>77</v>
      </c>
      <c r="AP26" s="582" t="s">
        <v>77</v>
      </c>
      <c r="AQ26" s="582" t="s">
        <v>77</v>
      </c>
      <c r="AR26" s="582" t="s">
        <v>110</v>
      </c>
      <c r="AS26" s="582" t="s">
        <v>143</v>
      </c>
      <c r="AT26" s="582"/>
      <c r="AU26" s="582"/>
      <c r="AV26" s="582"/>
      <c r="AW26" s="582"/>
      <c r="AX26" s="582"/>
      <c r="AY26" s="582"/>
      <c r="AZ26" s="582"/>
      <c r="BA26" s="575"/>
      <c r="BB26" s="474">
        <v>4</v>
      </c>
      <c r="BC26" s="583">
        <f t="shared" si="12"/>
        <v>17</v>
      </c>
      <c r="BD26" s="49">
        <v>2</v>
      </c>
      <c r="BE26" s="511">
        <v>1</v>
      </c>
      <c r="BF26" s="511">
        <v>9</v>
      </c>
      <c r="BG26" s="511">
        <v>3</v>
      </c>
      <c r="BH26" s="511">
        <v>8</v>
      </c>
      <c r="BI26" s="511">
        <v>1</v>
      </c>
      <c r="BJ26" s="511">
        <v>3</v>
      </c>
      <c r="BK26" s="583">
        <f t="shared" si="13"/>
        <v>44</v>
      </c>
    </row>
    <row r="27" spans="1:69" s="509" customFormat="1" ht="15.75" customHeight="1">
      <c r="A27" s="474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>
        <f t="shared" ref="AW27:BK27" si="14">AW26</f>
        <v>0</v>
      </c>
      <c r="AX27" s="39">
        <f t="shared" si="14"/>
        <v>0</v>
      </c>
      <c r="AY27" s="39">
        <f t="shared" si="14"/>
        <v>0</v>
      </c>
      <c r="AZ27" s="39">
        <f t="shared" si="14"/>
        <v>0</v>
      </c>
      <c r="BA27" s="67">
        <f t="shared" si="14"/>
        <v>0</v>
      </c>
      <c r="BB27" s="38">
        <f t="shared" si="14"/>
        <v>4</v>
      </c>
      <c r="BC27" s="599">
        <f t="shared" si="14"/>
        <v>17</v>
      </c>
      <c r="BD27" s="49">
        <f t="shared" si="14"/>
        <v>2</v>
      </c>
      <c r="BE27" s="511">
        <f t="shared" si="14"/>
        <v>1</v>
      </c>
      <c r="BF27" s="511">
        <f t="shared" si="14"/>
        <v>9</v>
      </c>
      <c r="BG27" s="511">
        <f t="shared" si="14"/>
        <v>3</v>
      </c>
      <c r="BH27" s="511">
        <f t="shared" si="14"/>
        <v>8</v>
      </c>
      <c r="BI27" s="511">
        <f t="shared" si="14"/>
        <v>1</v>
      </c>
      <c r="BJ27" s="511">
        <f t="shared" si="14"/>
        <v>3</v>
      </c>
      <c r="BK27" s="583">
        <f t="shared" si="14"/>
        <v>44</v>
      </c>
    </row>
    <row r="28" spans="1:69" s="509" customFormat="1" ht="15.75" customHeight="1" thickBot="1">
      <c r="A28" s="600"/>
      <c r="B28" s="579"/>
      <c r="C28" s="579"/>
      <c r="D28" s="579"/>
      <c r="E28" s="579"/>
      <c r="F28" s="579"/>
      <c r="G28" s="579"/>
      <c r="H28" s="579"/>
      <c r="I28" s="579"/>
      <c r="J28" s="579"/>
      <c r="K28" s="579"/>
      <c r="L28" s="579"/>
      <c r="M28" s="579"/>
      <c r="N28" s="579"/>
      <c r="O28" s="579"/>
      <c r="P28" s="579"/>
      <c r="Q28" s="579"/>
      <c r="R28" s="579"/>
      <c r="S28" s="579"/>
      <c r="T28" s="579"/>
      <c r="U28" s="601"/>
      <c r="V28" s="579"/>
      <c r="W28" s="579"/>
      <c r="X28" s="579"/>
      <c r="Y28" s="579"/>
      <c r="Z28" s="579"/>
      <c r="AA28" s="579"/>
      <c r="AB28" s="579"/>
      <c r="AC28" s="579"/>
      <c r="AD28" s="579"/>
      <c r="AE28" s="579"/>
      <c r="AF28" s="579"/>
      <c r="AG28" s="579"/>
      <c r="AH28" s="579"/>
      <c r="AI28" s="579"/>
      <c r="AJ28" s="579"/>
      <c r="AK28" s="579"/>
      <c r="AL28" s="579"/>
      <c r="AM28" s="579"/>
      <c r="AN28" s="579"/>
      <c r="AO28" s="579"/>
      <c r="AP28" s="579"/>
      <c r="AQ28" s="579"/>
      <c r="AR28" s="579"/>
      <c r="AS28" s="579"/>
      <c r="AT28" s="579"/>
      <c r="AU28" s="579"/>
      <c r="AV28" s="579"/>
      <c r="AW28" s="579"/>
      <c r="AX28" s="579"/>
      <c r="AY28" s="579"/>
      <c r="AZ28" s="579"/>
      <c r="BA28" s="574"/>
      <c r="BB28" s="600">
        <v>4</v>
      </c>
      <c r="BC28" s="580">
        <f t="shared" si="12"/>
        <v>0</v>
      </c>
      <c r="BD28" s="50">
        <v>2</v>
      </c>
      <c r="BE28" s="47"/>
      <c r="BF28" s="47">
        <v>10</v>
      </c>
      <c r="BG28" s="47">
        <v>3</v>
      </c>
      <c r="BH28" s="47">
        <v>8</v>
      </c>
      <c r="BI28" s="47">
        <v>1</v>
      </c>
      <c r="BJ28" s="47">
        <v>2</v>
      </c>
      <c r="BK28" s="580">
        <f t="shared" si="13"/>
        <v>26</v>
      </c>
    </row>
    <row r="29" spans="1:69" s="509" customFormat="1" ht="8.25" customHeight="1" thickBot="1">
      <c r="A29" s="596"/>
      <c r="B29" s="597"/>
      <c r="C29" s="597"/>
      <c r="D29" s="597"/>
      <c r="E29" s="597"/>
      <c r="F29" s="597"/>
      <c r="G29" s="597"/>
      <c r="H29" s="597"/>
      <c r="I29" s="597"/>
      <c r="J29" s="597"/>
      <c r="K29" s="597"/>
      <c r="L29" s="597"/>
      <c r="M29" s="597"/>
      <c r="N29" s="597"/>
      <c r="O29" s="597"/>
      <c r="P29" s="597"/>
      <c r="Q29" s="597"/>
      <c r="R29" s="597"/>
      <c r="S29" s="597"/>
      <c r="T29" s="597"/>
      <c r="U29" s="597"/>
      <c r="V29" s="597"/>
      <c r="W29" s="597"/>
      <c r="X29" s="597"/>
      <c r="Y29" s="597"/>
      <c r="Z29" s="597"/>
      <c r="AA29" s="597"/>
      <c r="AB29" s="597"/>
      <c r="AC29" s="597"/>
      <c r="AD29" s="597"/>
      <c r="AE29" s="597"/>
      <c r="AF29" s="597"/>
      <c r="AG29" s="597"/>
      <c r="AH29" s="597"/>
      <c r="AI29" s="597"/>
      <c r="AJ29" s="597"/>
      <c r="AK29" s="597"/>
      <c r="AL29" s="597"/>
      <c r="AM29" s="597"/>
      <c r="AN29" s="597"/>
      <c r="AO29" s="597"/>
      <c r="AP29" s="597"/>
      <c r="AQ29" s="597"/>
      <c r="AR29" s="597"/>
      <c r="AS29" s="597"/>
      <c r="AT29" s="597"/>
      <c r="AU29" s="597"/>
      <c r="AV29" s="597"/>
      <c r="AW29" s="597"/>
      <c r="AX29" s="597"/>
      <c r="AY29" s="597"/>
      <c r="AZ29" s="597"/>
      <c r="BA29" s="597"/>
      <c r="BB29" s="597"/>
      <c r="BC29" s="597"/>
      <c r="BD29" s="597"/>
      <c r="BE29" s="597"/>
      <c r="BF29" s="597"/>
      <c r="BG29" s="597"/>
      <c r="BH29" s="597"/>
      <c r="BI29" s="597"/>
      <c r="BJ29" s="597"/>
      <c r="BK29" s="598"/>
      <c r="BL29" s="46"/>
      <c r="BM29" s="46"/>
      <c r="BN29" s="46"/>
      <c r="BO29" s="46"/>
      <c r="BP29" s="46"/>
      <c r="BQ29" s="46"/>
    </row>
    <row r="30" spans="1:69" ht="19.5" customHeight="1">
      <c r="A30" s="456" t="s">
        <v>253</v>
      </c>
      <c r="B30" s="456" t="s">
        <v>265</v>
      </c>
      <c r="C30" s="456" t="s">
        <v>264</v>
      </c>
      <c r="D30" s="456"/>
      <c r="E30" s="456"/>
      <c r="F30" s="456"/>
      <c r="G30" s="456"/>
      <c r="H30" s="456"/>
      <c r="I30" s="456"/>
      <c r="J30" s="456"/>
      <c r="K30" s="456"/>
      <c r="L30" s="456"/>
      <c r="M30" s="456"/>
      <c r="N30" s="456"/>
      <c r="O30" s="456"/>
      <c r="P30" s="456"/>
      <c r="Q30" s="456"/>
      <c r="R30" s="456"/>
      <c r="S30" s="456"/>
      <c r="T30" s="456"/>
      <c r="U30" s="486"/>
      <c r="V30" s="486"/>
      <c r="W30" s="456"/>
      <c r="AD30" s="456"/>
      <c r="AE30" s="456"/>
      <c r="AF30" s="456"/>
      <c r="AG30" s="456"/>
      <c r="AH30" s="456"/>
      <c r="AI30" s="456"/>
      <c r="AJ30" s="456"/>
      <c r="AK30" s="456"/>
      <c r="AL30" s="456"/>
      <c r="AM30" s="456"/>
      <c r="AN30" s="456"/>
      <c r="AO30" s="456"/>
      <c r="AP30" s="586"/>
      <c r="AQ30" s="587"/>
      <c r="AR30" s="587" t="s">
        <v>280</v>
      </c>
      <c r="AS30" s="587"/>
      <c r="AT30" s="588"/>
      <c r="AU30" s="451">
        <v>0</v>
      </c>
      <c r="AV30" s="589" t="s">
        <v>345</v>
      </c>
      <c r="AW30" s="589"/>
      <c r="AX30" s="589"/>
      <c r="AY30" s="589"/>
      <c r="AZ30" s="590"/>
      <c r="BA30" s="591" t="s">
        <v>347</v>
      </c>
      <c r="BB30" s="592" t="s">
        <v>325</v>
      </c>
      <c r="BC30" s="592"/>
      <c r="BD30" s="591" t="s">
        <v>347</v>
      </c>
      <c r="BE30" s="523"/>
      <c r="BF30" s="543">
        <v>1</v>
      </c>
      <c r="BG30" s="544">
        <v>2</v>
      </c>
      <c r="BH30" s="544">
        <v>3</v>
      </c>
      <c r="BI30" s="592">
        <v>0</v>
      </c>
      <c r="BJ30" s="592"/>
      <c r="BK30" s="593"/>
    </row>
    <row r="31" spans="1:69" s="451" customFormat="1" ht="14.25" customHeight="1" thickBot="1">
      <c r="A31" s="481" t="e">
        <f>#REF!</f>
        <v>#REF!</v>
      </c>
      <c r="B31" s="481" t="e">
        <f>#REF!</f>
        <v>#REF!</v>
      </c>
      <c r="C31" s="481">
        <v>1</v>
      </c>
      <c r="D31" s="481"/>
      <c r="E31" s="670" t="s">
        <v>255</v>
      </c>
      <c r="F31" s="671"/>
      <c r="G31" s="671"/>
      <c r="H31" s="671"/>
      <c r="I31" s="671"/>
      <c r="J31" s="672"/>
      <c r="K31" s="512"/>
      <c r="L31" s="670" t="s">
        <v>313</v>
      </c>
      <c r="M31" s="671"/>
      <c r="N31" s="671"/>
      <c r="O31" s="671"/>
      <c r="P31" s="672"/>
      <c r="Q31" s="670" t="s">
        <v>316</v>
      </c>
      <c r="R31" s="671"/>
      <c r="S31" s="671"/>
      <c r="T31" s="672"/>
      <c r="U31" s="577"/>
      <c r="V31" s="577"/>
      <c r="W31" s="456"/>
      <c r="X31" s="577" t="s">
        <v>253</v>
      </c>
      <c r="Y31" s="577"/>
      <c r="Z31" s="577"/>
      <c r="AA31" s="456" t="s">
        <v>265</v>
      </c>
      <c r="AB31" s="456" t="s">
        <v>264</v>
      </c>
      <c r="AC31" s="456"/>
      <c r="AP31" s="528" t="s">
        <v>338</v>
      </c>
      <c r="AQ31" s="528"/>
      <c r="AR31" s="528"/>
      <c r="AS31" s="528"/>
      <c r="AT31" s="529"/>
      <c r="AU31" s="456"/>
      <c r="AV31" s="673">
        <v>44118</v>
      </c>
      <c r="AW31" s="673"/>
      <c r="AX31" s="673"/>
      <c r="AY31" s="673"/>
      <c r="AZ31" s="524"/>
      <c r="BA31" s="524" t="s">
        <v>320</v>
      </c>
      <c r="BB31" s="525" t="s">
        <v>325</v>
      </c>
      <c r="BC31" s="524"/>
      <c r="BD31" s="524" t="s">
        <v>320</v>
      </c>
      <c r="BE31" s="518"/>
      <c r="BF31" s="519">
        <v>1</v>
      </c>
      <c r="BG31" s="524">
        <v>2</v>
      </c>
      <c r="BH31" s="524">
        <v>3</v>
      </c>
      <c r="BI31" s="524" t="s">
        <v>335</v>
      </c>
      <c r="BJ31" s="526"/>
      <c r="BK31" s="530"/>
    </row>
    <row r="32" spans="1:69" s="451" customFormat="1" ht="13.5" thickBot="1">
      <c r="A32" s="481" t="e">
        <f>A31</f>
        <v>#REF!</v>
      </c>
      <c r="B32" s="481" t="e">
        <f>B31</f>
        <v>#REF!</v>
      </c>
      <c r="C32" s="481">
        <v>2</v>
      </c>
      <c r="D32" s="481"/>
      <c r="E32" s="670" t="s">
        <v>256</v>
      </c>
      <c r="F32" s="671"/>
      <c r="G32" s="671"/>
      <c r="H32" s="671"/>
      <c r="I32" s="671"/>
      <c r="J32" s="672"/>
      <c r="K32" s="512"/>
      <c r="L32" s="670" t="s">
        <v>318</v>
      </c>
      <c r="M32" s="671"/>
      <c r="N32" s="671"/>
      <c r="O32" s="671"/>
      <c r="P32" s="672"/>
      <c r="Q32" s="670" t="s">
        <v>316</v>
      </c>
      <c r="R32" s="671"/>
      <c r="S32" s="671"/>
      <c r="T32" s="672"/>
      <c r="U32" s="577"/>
      <c r="V32" s="577"/>
      <c r="W32" s="456"/>
      <c r="X32" s="674" t="e">
        <f>#REF!</f>
        <v>#REF!</v>
      </c>
      <c r="Y32" s="675"/>
      <c r="Z32" s="676"/>
      <c r="AA32" s="549" t="e">
        <f>#REF!</f>
        <v>#REF!</v>
      </c>
      <c r="AB32" s="550">
        <v>2</v>
      </c>
      <c r="AC32" s="677" t="s">
        <v>256</v>
      </c>
      <c r="AD32" s="675"/>
      <c r="AE32" s="675"/>
      <c r="AF32" s="675"/>
      <c r="AG32" s="675"/>
      <c r="AH32" s="676"/>
      <c r="AI32" s="677" t="s">
        <v>309</v>
      </c>
      <c r="AJ32" s="675"/>
      <c r="AK32" s="675"/>
      <c r="AL32" s="675"/>
      <c r="AM32" s="675"/>
      <c r="AN32" s="675"/>
      <c r="AO32" s="678"/>
      <c r="AP32" s="676" t="s">
        <v>311</v>
      </c>
      <c r="AQ32" s="679"/>
      <c r="AR32" s="679"/>
      <c r="AS32" s="679"/>
      <c r="AT32" s="680"/>
      <c r="AU32" s="456"/>
      <c r="AV32" s="673" t="s">
        <v>319</v>
      </c>
      <c r="AW32" s="673"/>
      <c r="AX32" s="673"/>
      <c r="AY32" s="673"/>
      <c r="AZ32" s="526"/>
      <c r="BA32" s="555" t="s">
        <v>346</v>
      </c>
      <c r="BB32" s="556" t="s">
        <v>348</v>
      </c>
      <c r="BC32" s="555"/>
      <c r="BD32" s="555" t="s">
        <v>266</v>
      </c>
      <c r="BE32" s="518"/>
      <c r="BF32" s="540">
        <v>1</v>
      </c>
      <c r="BG32" s="541">
        <v>2</v>
      </c>
      <c r="BH32" s="541">
        <v>3</v>
      </c>
      <c r="BI32" s="541" t="s">
        <v>335</v>
      </c>
      <c r="BJ32" s="541" t="s">
        <v>336</v>
      </c>
      <c r="BK32" s="542" t="s">
        <v>337</v>
      </c>
    </row>
    <row r="33" spans="1:63" s="451" customFormat="1" ht="16.5" thickBot="1">
      <c r="A33" s="481" t="e">
        <f>A32</f>
        <v>#REF!</v>
      </c>
      <c r="B33" s="481" t="e">
        <f>B32</f>
        <v>#REF!</v>
      </c>
      <c r="C33" s="481">
        <v>1</v>
      </c>
      <c r="D33" s="481"/>
      <c r="E33" s="670" t="s">
        <v>259</v>
      </c>
      <c r="F33" s="671"/>
      <c r="G33" s="671"/>
      <c r="H33" s="671"/>
      <c r="I33" s="671"/>
      <c r="J33" s="672"/>
      <c r="K33" s="512"/>
      <c r="L33" s="670" t="s">
        <v>315</v>
      </c>
      <c r="M33" s="671"/>
      <c r="N33" s="671"/>
      <c r="O33" s="671"/>
      <c r="P33" s="672"/>
      <c r="Q33" s="670" t="s">
        <v>314</v>
      </c>
      <c r="R33" s="671"/>
      <c r="S33" s="671"/>
      <c r="T33" s="672"/>
      <c r="U33" s="577"/>
      <c r="V33" s="577"/>
      <c r="W33" s="456"/>
      <c r="X33" s="681" t="e">
        <f>#REF!</f>
        <v>#REF!</v>
      </c>
      <c r="Y33" s="671"/>
      <c r="Z33" s="672"/>
      <c r="AA33" s="482" t="e">
        <f>#REF!</f>
        <v>#REF!</v>
      </c>
      <c r="AB33" s="481">
        <v>1</v>
      </c>
      <c r="AC33" s="670" t="s">
        <v>260</v>
      </c>
      <c r="AD33" s="671"/>
      <c r="AE33" s="671"/>
      <c r="AF33" s="671"/>
      <c r="AG33" s="671"/>
      <c r="AH33" s="672"/>
      <c r="AI33" s="670" t="s">
        <v>310</v>
      </c>
      <c r="AJ33" s="671"/>
      <c r="AK33" s="671"/>
      <c r="AL33" s="671"/>
      <c r="AM33" s="671"/>
      <c r="AN33" s="671"/>
      <c r="AO33" s="682"/>
      <c r="AP33" s="672" t="s">
        <v>312</v>
      </c>
      <c r="AQ33" s="683"/>
      <c r="AR33" s="683"/>
      <c r="AS33" s="683"/>
      <c r="AT33" s="684"/>
      <c r="AU33" s="456"/>
      <c r="AV33" s="527"/>
      <c r="AW33" s="546" t="s">
        <v>270</v>
      </c>
      <c r="AX33" s="546"/>
      <c r="AY33" s="546"/>
      <c r="AZ33" s="546"/>
      <c r="BA33" s="685" t="s">
        <v>271</v>
      </c>
      <c r="BB33" s="686"/>
      <c r="BC33" s="686"/>
      <c r="BD33" s="687"/>
      <c r="BE33" s="547"/>
      <c r="BF33" s="685" t="s">
        <v>269</v>
      </c>
      <c r="BG33" s="686"/>
      <c r="BH33" s="686"/>
      <c r="BI33" s="686"/>
      <c r="BJ33" s="686"/>
      <c r="BK33" s="687"/>
    </row>
    <row r="34" spans="1:63" s="451" customFormat="1">
      <c r="A34" s="481" t="e">
        <f>#REF!</f>
        <v>#REF!</v>
      </c>
      <c r="B34" s="481" t="e">
        <f>#REF!</f>
        <v>#REF!</v>
      </c>
      <c r="C34" s="481">
        <v>2</v>
      </c>
      <c r="D34" s="481"/>
      <c r="E34" s="670" t="s">
        <v>258</v>
      </c>
      <c r="F34" s="671"/>
      <c r="G34" s="671"/>
      <c r="H34" s="671"/>
      <c r="I34" s="671"/>
      <c r="J34" s="672"/>
      <c r="K34" s="512"/>
      <c r="L34" s="670" t="s">
        <v>315</v>
      </c>
      <c r="M34" s="671"/>
      <c r="N34" s="671"/>
      <c r="O34" s="671"/>
      <c r="P34" s="672"/>
      <c r="Q34" s="670" t="s">
        <v>316</v>
      </c>
      <c r="R34" s="671"/>
      <c r="S34" s="671"/>
      <c r="T34" s="672"/>
      <c r="U34" s="577"/>
      <c r="V34" s="577"/>
      <c r="W34" s="456"/>
      <c r="X34" s="681" t="e">
        <f>X33</f>
        <v>#REF!</v>
      </c>
      <c r="Y34" s="671"/>
      <c r="Z34" s="672"/>
      <c r="AA34" s="482" t="e">
        <f>AA33</f>
        <v>#REF!</v>
      </c>
      <c r="AB34" s="481">
        <v>4</v>
      </c>
      <c r="AC34" s="670" t="s">
        <v>257</v>
      </c>
      <c r="AD34" s="671"/>
      <c r="AE34" s="671"/>
      <c r="AF34" s="671"/>
      <c r="AG34" s="671"/>
      <c r="AH34" s="672"/>
      <c r="AI34" s="670" t="s">
        <v>311</v>
      </c>
      <c r="AJ34" s="671"/>
      <c r="AK34" s="671"/>
      <c r="AL34" s="671"/>
      <c r="AM34" s="671"/>
      <c r="AN34" s="671"/>
      <c r="AO34" s="682"/>
      <c r="AP34" s="672" t="s">
        <v>309</v>
      </c>
      <c r="AQ34" s="683"/>
      <c r="AR34" s="683"/>
      <c r="AS34" s="683"/>
      <c r="AT34" s="684"/>
      <c r="AU34" s="456"/>
      <c r="AV34" s="688" t="s">
        <v>302</v>
      </c>
      <c r="AW34" s="689"/>
      <c r="AX34" s="689"/>
      <c r="AY34" s="690"/>
      <c r="AZ34" s="516" t="s">
        <v>322</v>
      </c>
      <c r="BA34" s="691" t="s">
        <v>302</v>
      </c>
      <c r="BB34" s="692"/>
      <c r="BC34" s="693"/>
      <c r="BD34" s="557" t="s">
        <v>266</v>
      </c>
      <c r="BE34" s="520" t="s">
        <v>267</v>
      </c>
      <c r="BF34" s="543">
        <v>1</v>
      </c>
      <c r="BG34" s="544">
        <v>2</v>
      </c>
      <c r="BH34" s="544">
        <v>3</v>
      </c>
      <c r="BI34" s="544" t="s">
        <v>335</v>
      </c>
      <c r="BJ34" s="544" t="s">
        <v>336</v>
      </c>
      <c r="BK34" s="545" t="s">
        <v>337</v>
      </c>
    </row>
    <row r="35" spans="1:63" s="451" customFormat="1" ht="13.5" thickBot="1">
      <c r="A35" s="481" t="e">
        <f>A34</f>
        <v>#REF!</v>
      </c>
      <c r="B35" s="481" t="e">
        <f>B34</f>
        <v>#REF!</v>
      </c>
      <c r="C35" s="481">
        <v>2</v>
      </c>
      <c r="D35" s="481"/>
      <c r="E35" s="670" t="s">
        <v>257</v>
      </c>
      <c r="F35" s="671"/>
      <c r="G35" s="671"/>
      <c r="H35" s="671"/>
      <c r="I35" s="671"/>
      <c r="J35" s="672"/>
      <c r="K35" s="512"/>
      <c r="L35" s="670" t="s">
        <v>315</v>
      </c>
      <c r="M35" s="671"/>
      <c r="N35" s="671"/>
      <c r="O35" s="671"/>
      <c r="P35" s="672"/>
      <c r="Q35" s="670" t="s">
        <v>314</v>
      </c>
      <c r="R35" s="671"/>
      <c r="S35" s="671"/>
      <c r="T35" s="672"/>
      <c r="U35" s="577"/>
      <c r="V35" s="577"/>
      <c r="W35" s="456"/>
      <c r="X35" s="694" t="e">
        <f>#REF!</f>
        <v>#REF!</v>
      </c>
      <c r="Y35" s="695"/>
      <c r="Z35" s="696"/>
      <c r="AA35" s="551" t="e">
        <f>#REF!</f>
        <v>#REF!</v>
      </c>
      <c r="AB35" s="552">
        <v>2</v>
      </c>
      <c r="AC35" s="697" t="s">
        <v>260</v>
      </c>
      <c r="AD35" s="695"/>
      <c r="AE35" s="695"/>
      <c r="AF35" s="695"/>
      <c r="AG35" s="695"/>
      <c r="AH35" s="696"/>
      <c r="AI35" s="697" t="s">
        <v>310</v>
      </c>
      <c r="AJ35" s="695"/>
      <c r="AK35" s="695"/>
      <c r="AL35" s="695"/>
      <c r="AM35" s="695"/>
      <c r="AN35" s="695"/>
      <c r="AO35" s="698"/>
      <c r="AP35" s="696" t="s">
        <v>312</v>
      </c>
      <c r="AQ35" s="699"/>
      <c r="AR35" s="699"/>
      <c r="AS35" s="699"/>
      <c r="AT35" s="700"/>
      <c r="AU35" s="456"/>
      <c r="AV35" s="688" t="s">
        <v>300</v>
      </c>
      <c r="AW35" s="689"/>
      <c r="AX35" s="689"/>
      <c r="AY35" s="690"/>
      <c r="AZ35" s="516" t="s">
        <v>286</v>
      </c>
      <c r="BA35" s="701"/>
      <c r="BB35" s="689"/>
      <c r="BC35" s="702"/>
      <c r="BD35" s="515"/>
      <c r="BE35" s="520"/>
      <c r="BF35" s="519">
        <v>1</v>
      </c>
      <c r="BG35" s="524">
        <v>2</v>
      </c>
      <c r="BH35" s="524">
        <v>3</v>
      </c>
      <c r="BI35" s="524"/>
      <c r="BJ35" s="526"/>
      <c r="BK35" s="530"/>
    </row>
    <row r="36" spans="1:63" s="451" customFormat="1" ht="13.5" thickBot="1">
      <c r="A36" s="456"/>
      <c r="B36" s="456"/>
      <c r="C36" s="462">
        <f>SUM(C31:C35)</f>
        <v>8</v>
      </c>
      <c r="D36" s="456"/>
      <c r="E36" s="483"/>
      <c r="F36" s="483"/>
      <c r="G36" s="483"/>
      <c r="H36" s="483"/>
      <c r="I36" s="483"/>
      <c r="J36" s="483"/>
      <c r="K36" s="483"/>
      <c r="L36" s="456"/>
      <c r="M36" s="456"/>
      <c r="N36" s="456"/>
      <c r="O36" s="456"/>
      <c r="P36" s="456"/>
      <c r="Q36" s="456"/>
      <c r="R36" s="456"/>
      <c r="S36" s="456"/>
      <c r="T36" s="456"/>
      <c r="U36" s="577"/>
      <c r="V36" s="577"/>
      <c r="W36" s="486"/>
      <c r="X36" s="577"/>
      <c r="Y36" s="577"/>
      <c r="Z36" s="577"/>
      <c r="AA36" s="548"/>
      <c r="AB36" s="486"/>
      <c r="AC36" s="581"/>
      <c r="AD36" s="581"/>
      <c r="AE36" s="581"/>
      <c r="AF36" s="581"/>
      <c r="AG36" s="581"/>
      <c r="AH36" s="581"/>
      <c r="AI36" s="581"/>
      <c r="AJ36" s="577"/>
      <c r="AK36" s="577"/>
      <c r="AL36" s="577"/>
      <c r="AM36" s="577"/>
      <c r="AN36" s="577"/>
      <c r="AO36" s="486"/>
      <c r="AP36" s="703"/>
      <c r="AQ36" s="703"/>
      <c r="AR36" s="703"/>
      <c r="AS36" s="703"/>
      <c r="AT36" s="703"/>
      <c r="AU36" s="486"/>
      <c r="AV36" s="689" t="s">
        <v>321</v>
      </c>
      <c r="AW36" s="689"/>
      <c r="AX36" s="689"/>
      <c r="AY36" s="690"/>
      <c r="AZ36" s="516" t="s">
        <v>285</v>
      </c>
      <c r="BA36" s="701" t="s">
        <v>323</v>
      </c>
      <c r="BB36" s="689"/>
      <c r="BC36" s="689"/>
      <c r="BD36" s="515" t="s">
        <v>266</v>
      </c>
      <c r="BE36" s="520" t="s">
        <v>267</v>
      </c>
      <c r="BF36" s="519">
        <v>1</v>
      </c>
      <c r="BG36" s="524">
        <v>2</v>
      </c>
      <c r="BH36" s="524">
        <v>3</v>
      </c>
      <c r="BI36" s="524"/>
      <c r="BJ36" s="526"/>
      <c r="BK36" s="530"/>
    </row>
    <row r="37" spans="1:63" s="451" customFormat="1" ht="15.75">
      <c r="A37" s="486"/>
      <c r="B37" s="486"/>
      <c r="C37" s="486"/>
      <c r="D37" s="486"/>
      <c r="E37" s="581"/>
      <c r="F37" s="581"/>
      <c r="G37" s="581"/>
      <c r="H37" s="581"/>
      <c r="I37" s="581"/>
      <c r="J37" s="581"/>
      <c r="K37" s="581"/>
      <c r="L37" s="577"/>
      <c r="M37" s="507" t="s">
        <v>306</v>
      </c>
      <c r="N37" s="462"/>
      <c r="O37" s="462"/>
      <c r="P37" s="462"/>
      <c r="Q37" s="486"/>
      <c r="R37" s="577"/>
      <c r="S37" s="577"/>
      <c r="T37" s="577"/>
      <c r="U37" s="577"/>
      <c r="V37" s="577"/>
      <c r="W37" s="456"/>
      <c r="X37" s="674" t="e">
        <f>#REF!</f>
        <v>#REF!</v>
      </c>
      <c r="Y37" s="675"/>
      <c r="Z37" s="676"/>
      <c r="AA37" s="554" t="e">
        <f>#REF!</f>
        <v>#REF!</v>
      </c>
      <c r="AB37" s="550">
        <v>1</v>
      </c>
      <c r="AC37" s="677" t="s">
        <v>259</v>
      </c>
      <c r="AD37" s="675"/>
      <c r="AE37" s="675"/>
      <c r="AF37" s="675"/>
      <c r="AG37" s="675"/>
      <c r="AH37" s="676"/>
      <c r="AI37" s="677" t="s">
        <v>317</v>
      </c>
      <c r="AJ37" s="675"/>
      <c r="AK37" s="675"/>
      <c r="AL37" s="675"/>
      <c r="AM37" s="675"/>
      <c r="AN37" s="675"/>
      <c r="AO37" s="676"/>
      <c r="AP37" s="677" t="s">
        <v>308</v>
      </c>
      <c r="AQ37" s="675"/>
      <c r="AR37" s="675"/>
      <c r="AS37" s="675"/>
      <c r="AT37" s="678"/>
      <c r="AU37" s="456"/>
      <c r="AV37" s="688" t="s">
        <v>303</v>
      </c>
      <c r="AW37" s="689"/>
      <c r="AX37" s="689"/>
      <c r="AY37" s="690"/>
      <c r="AZ37" s="516" t="s">
        <v>285</v>
      </c>
      <c r="BA37" s="701" t="s">
        <v>324</v>
      </c>
      <c r="BB37" s="689"/>
      <c r="BC37" s="702"/>
      <c r="BD37" s="515" t="s">
        <v>266</v>
      </c>
      <c r="BE37" s="521" t="s">
        <v>268</v>
      </c>
      <c r="BF37" s="519">
        <v>1</v>
      </c>
      <c r="BG37" s="524">
        <v>2</v>
      </c>
      <c r="BH37" s="524">
        <v>3</v>
      </c>
      <c r="BI37" s="524"/>
      <c r="BJ37" s="526"/>
      <c r="BK37" s="530"/>
    </row>
    <row r="38" spans="1:63" s="451" customFormat="1" ht="13.5" thickBot="1">
      <c r="A38" s="456" t="s">
        <v>263</v>
      </c>
      <c r="B38" s="456"/>
      <c r="C38" s="456"/>
      <c r="D38" s="456"/>
      <c r="E38" s="456" t="s">
        <v>289</v>
      </c>
      <c r="F38" s="456"/>
      <c r="G38" s="456"/>
      <c r="H38" s="456"/>
      <c r="I38" s="456"/>
      <c r="J38" s="456"/>
      <c r="K38" s="456"/>
      <c r="L38" s="577"/>
      <c r="N38" s="581"/>
      <c r="O38" s="581"/>
      <c r="R38" s="577" t="s">
        <v>305</v>
      </c>
      <c r="S38" s="577"/>
      <c r="T38" s="577"/>
      <c r="V38" s="577"/>
      <c r="W38" s="486"/>
      <c r="X38" s="681" t="e">
        <f>#REF!</f>
        <v>#REF!</v>
      </c>
      <c r="Y38" s="671"/>
      <c r="Z38" s="672"/>
      <c r="AA38" s="484" t="e">
        <f>#REF!</f>
        <v>#REF!</v>
      </c>
      <c r="AB38" s="481">
        <v>2</v>
      </c>
      <c r="AC38" s="670" t="s">
        <v>258</v>
      </c>
      <c r="AD38" s="671"/>
      <c r="AE38" s="671"/>
      <c r="AF38" s="671"/>
      <c r="AG38" s="671"/>
      <c r="AH38" s="672"/>
      <c r="AI38" s="670" t="s">
        <v>317</v>
      </c>
      <c r="AJ38" s="671"/>
      <c r="AK38" s="671"/>
      <c r="AL38" s="671"/>
      <c r="AM38" s="671"/>
      <c r="AN38" s="671"/>
      <c r="AO38" s="672"/>
      <c r="AP38" s="670" t="s">
        <v>308</v>
      </c>
      <c r="AQ38" s="671"/>
      <c r="AR38" s="671"/>
      <c r="AS38" s="671"/>
      <c r="AT38" s="682"/>
      <c r="AU38" s="456"/>
      <c r="AV38" s="688" t="s">
        <v>304</v>
      </c>
      <c r="AW38" s="689"/>
      <c r="AX38" s="689"/>
      <c r="AY38" s="690"/>
      <c r="AZ38" s="516" t="s">
        <v>285</v>
      </c>
      <c r="BA38" s="701" t="s">
        <v>301</v>
      </c>
      <c r="BB38" s="689"/>
      <c r="BC38" s="702"/>
      <c r="BD38" s="515" t="s">
        <v>266</v>
      </c>
      <c r="BE38" s="521" t="s">
        <v>268</v>
      </c>
      <c r="BF38" s="519">
        <v>1</v>
      </c>
      <c r="BG38" s="524">
        <v>2</v>
      </c>
      <c r="BH38" s="524">
        <v>3</v>
      </c>
      <c r="BI38" s="524"/>
      <c r="BJ38" s="526"/>
      <c r="BK38" s="530"/>
    </row>
    <row r="39" spans="1:63" s="451" customFormat="1" ht="13.5" thickBot="1">
      <c r="A39" s="485"/>
      <c r="B39" s="456" t="s">
        <v>294</v>
      </c>
      <c r="C39" s="456"/>
      <c r="D39" s="456"/>
      <c r="E39" s="456"/>
      <c r="F39" s="456"/>
      <c r="G39" s="456"/>
      <c r="H39" s="456"/>
      <c r="I39" s="456" t="s">
        <v>295</v>
      </c>
      <c r="J39" s="456"/>
      <c r="K39" s="456"/>
      <c r="L39" s="456"/>
      <c r="M39" s="456"/>
      <c r="N39" s="456" t="s">
        <v>296</v>
      </c>
      <c r="O39" s="456"/>
      <c r="Q39" s="456"/>
      <c r="R39" s="577"/>
      <c r="S39" s="577"/>
      <c r="T39" s="577"/>
      <c r="U39" s="577"/>
      <c r="V39" s="577"/>
      <c r="W39" s="456"/>
      <c r="X39" s="681" t="e">
        <f>X38</f>
        <v>#REF!</v>
      </c>
      <c r="Y39" s="671"/>
      <c r="Z39" s="672"/>
      <c r="AA39" s="481" t="e">
        <f>AA38</f>
        <v>#REF!</v>
      </c>
      <c r="AB39" s="481">
        <v>2</v>
      </c>
      <c r="AC39" s="670" t="s">
        <v>257</v>
      </c>
      <c r="AD39" s="671"/>
      <c r="AE39" s="671"/>
      <c r="AF39" s="671"/>
      <c r="AG39" s="671"/>
      <c r="AH39" s="672"/>
      <c r="AI39" s="670" t="s">
        <v>317</v>
      </c>
      <c r="AJ39" s="671"/>
      <c r="AK39" s="671"/>
      <c r="AL39" s="671"/>
      <c r="AM39" s="671"/>
      <c r="AN39" s="671"/>
      <c r="AO39" s="672"/>
      <c r="AP39" s="670" t="s">
        <v>356</v>
      </c>
      <c r="AQ39" s="671"/>
      <c r="AR39" s="671"/>
      <c r="AS39" s="671"/>
      <c r="AT39" s="682"/>
      <c r="AU39" s="456"/>
      <c r="AV39" s="688" t="s">
        <v>281</v>
      </c>
      <c r="AW39" s="689"/>
      <c r="AX39" s="689"/>
      <c r="AY39" s="690"/>
      <c r="AZ39" s="516" t="s">
        <v>285</v>
      </c>
      <c r="BA39" s="701" t="s">
        <v>282</v>
      </c>
      <c r="BB39" s="689"/>
      <c r="BC39" s="702"/>
      <c r="BD39" s="515" t="s">
        <v>266</v>
      </c>
      <c r="BE39" s="522" t="s">
        <v>267</v>
      </c>
      <c r="BF39" s="519"/>
      <c r="BG39" s="524"/>
      <c r="BH39" s="524"/>
      <c r="BI39" s="541"/>
      <c r="BJ39" s="555"/>
      <c r="BK39" s="560"/>
    </row>
    <row r="40" spans="1:63" s="451" customFormat="1" ht="13.5" thickBot="1">
      <c r="A40" s="451" t="s">
        <v>340</v>
      </c>
      <c r="I40" s="581"/>
      <c r="J40" s="581"/>
      <c r="K40" s="581"/>
      <c r="L40" s="577"/>
      <c r="Q40" s="486"/>
      <c r="R40" s="577"/>
      <c r="S40" s="577"/>
      <c r="T40" s="577"/>
      <c r="U40" s="577"/>
      <c r="V40" s="577"/>
      <c r="W40" s="456"/>
      <c r="X40" s="694" t="e">
        <f>#REF!</f>
        <v>#REF!</v>
      </c>
      <c r="Y40" s="695"/>
      <c r="Z40" s="696"/>
      <c r="AA40" s="552" t="e">
        <f>#REF!</f>
        <v>#REF!</v>
      </c>
      <c r="AB40" s="552">
        <v>1</v>
      </c>
      <c r="AC40" s="697" t="s">
        <v>261</v>
      </c>
      <c r="AD40" s="695"/>
      <c r="AE40" s="695"/>
      <c r="AF40" s="695"/>
      <c r="AG40" s="695"/>
      <c r="AH40" s="696"/>
      <c r="AI40" s="697" t="s">
        <v>317</v>
      </c>
      <c r="AJ40" s="695"/>
      <c r="AK40" s="695"/>
      <c r="AL40" s="695"/>
      <c r="AM40" s="695"/>
      <c r="AN40" s="695"/>
      <c r="AO40" s="696"/>
      <c r="AP40" s="696" t="s">
        <v>307</v>
      </c>
      <c r="AQ40" s="699"/>
      <c r="AR40" s="699"/>
      <c r="AS40" s="699"/>
      <c r="AT40" s="700"/>
      <c r="AU40" s="456"/>
      <c r="AV40" s="517" t="s">
        <v>299</v>
      </c>
      <c r="AW40" s="517"/>
      <c r="AX40" s="517"/>
      <c r="AY40" s="517"/>
      <c r="AZ40" s="518"/>
      <c r="BA40" s="704" t="s">
        <v>353</v>
      </c>
      <c r="BB40" s="705"/>
      <c r="BC40" s="705"/>
      <c r="BD40" s="531" t="str">
        <f>BD34</f>
        <v>Пн</v>
      </c>
      <c r="BE40" s="532" t="s">
        <v>267</v>
      </c>
      <c r="BF40" s="533">
        <f>BF34</f>
        <v>1</v>
      </c>
      <c r="BG40" s="534">
        <f>BG34</f>
        <v>2</v>
      </c>
      <c r="BH40" s="559">
        <f>BH34</f>
        <v>3</v>
      </c>
      <c r="BI40" s="531" t="s">
        <v>341</v>
      </c>
      <c r="BJ40" s="563" t="s">
        <v>342</v>
      </c>
      <c r="BK40" s="564" t="s">
        <v>267</v>
      </c>
    </row>
    <row r="41" spans="1:63" s="451" customFormat="1" ht="13.5" thickBot="1">
      <c r="A41" s="456" t="s">
        <v>262</v>
      </c>
      <c r="B41" s="456"/>
      <c r="C41" s="456"/>
      <c r="D41" s="456"/>
      <c r="E41" s="456" t="s">
        <v>288</v>
      </c>
      <c r="F41" s="456"/>
      <c r="G41" s="456"/>
      <c r="H41" s="456"/>
      <c r="I41" s="456"/>
      <c r="J41" s="456"/>
      <c r="K41" s="456"/>
      <c r="L41" s="456"/>
      <c r="M41" s="456" t="s">
        <v>290</v>
      </c>
      <c r="N41" s="456"/>
      <c r="O41" s="456"/>
      <c r="P41" s="456"/>
      <c r="Q41" s="456"/>
      <c r="R41" s="456"/>
      <c r="S41" s="456" t="s">
        <v>291</v>
      </c>
      <c r="T41" s="456"/>
      <c r="U41" s="456"/>
      <c r="V41" s="456"/>
      <c r="W41" s="456"/>
      <c r="X41" s="456"/>
      <c r="Y41" s="456" t="s">
        <v>293</v>
      </c>
      <c r="Z41" s="456"/>
      <c r="AA41" s="456"/>
      <c r="AB41" s="456"/>
      <c r="AC41" s="456"/>
      <c r="AD41" s="456" t="s">
        <v>292</v>
      </c>
      <c r="AE41" s="456"/>
      <c r="AF41" s="456"/>
      <c r="AG41" s="456"/>
      <c r="AH41" s="456"/>
      <c r="AI41" s="581"/>
      <c r="AJ41" s="577"/>
      <c r="AK41" s="577"/>
      <c r="AL41" s="577"/>
      <c r="AM41" s="577"/>
      <c r="AN41" s="577"/>
      <c r="AO41" s="486"/>
      <c r="AU41" s="456"/>
      <c r="AV41" s="518"/>
      <c r="AW41" s="518"/>
      <c r="AX41" s="518"/>
      <c r="AY41" s="518"/>
      <c r="AZ41" s="518"/>
      <c r="BA41" s="704" t="s">
        <v>331</v>
      </c>
      <c r="BB41" s="705"/>
      <c r="BC41" s="705"/>
      <c r="BD41" s="533" t="str">
        <f>BD36</f>
        <v>Пн</v>
      </c>
      <c r="BE41" s="532" t="str">
        <f>BE43</f>
        <v>чс</v>
      </c>
      <c r="BF41" s="533">
        <f>BF36</f>
        <v>1</v>
      </c>
      <c r="BG41" s="534">
        <f>BG36</f>
        <v>2</v>
      </c>
      <c r="BH41" s="559">
        <f>BH36</f>
        <v>3</v>
      </c>
      <c r="BI41" s="536" t="s">
        <v>341</v>
      </c>
      <c r="BJ41" s="538" t="s">
        <v>234</v>
      </c>
      <c r="BK41" s="539" t="s">
        <v>267</v>
      </c>
    </row>
    <row r="42" spans="1:63" s="451" customFormat="1" ht="13.5" thickBot="1">
      <c r="A42" s="456" t="s">
        <v>298</v>
      </c>
      <c r="B42" s="456"/>
      <c r="C42" s="456"/>
      <c r="E42" s="456"/>
      <c r="I42" s="577"/>
      <c r="J42" s="577" t="s">
        <v>297</v>
      </c>
      <c r="L42" s="703"/>
      <c r="M42" s="703"/>
      <c r="N42" s="703"/>
      <c r="O42" s="703"/>
      <c r="P42" s="703"/>
      <c r="Q42" s="486"/>
      <c r="R42" s="548"/>
      <c r="S42" s="548"/>
      <c r="T42" s="548"/>
      <c r="U42" s="577"/>
      <c r="V42" s="577"/>
      <c r="W42" s="456"/>
      <c r="X42" s="703"/>
      <c r="Y42" s="703"/>
      <c r="Z42" s="703"/>
      <c r="AA42" s="486"/>
      <c r="AB42" s="553">
        <f>SUM(AB37:AB41)</f>
        <v>6</v>
      </c>
      <c r="AC42" s="706"/>
      <c r="AD42" s="706"/>
      <c r="AE42" s="706"/>
      <c r="AF42" s="706"/>
      <c r="AG42" s="706"/>
      <c r="AH42" s="706"/>
      <c r="AI42" s="706"/>
      <c r="AJ42" s="703"/>
      <c r="AK42" s="703"/>
      <c r="AL42" s="703"/>
      <c r="AM42" s="703"/>
      <c r="AN42" s="703"/>
      <c r="AO42" s="486"/>
      <c r="AP42" s="703"/>
      <c r="AQ42" s="703"/>
      <c r="AR42" s="703"/>
      <c r="AS42" s="703"/>
      <c r="AT42" s="703"/>
      <c r="AU42" s="456"/>
      <c r="AV42" s="518"/>
      <c r="AW42" s="518"/>
      <c r="AX42" s="518"/>
      <c r="AY42" s="518"/>
      <c r="AZ42" s="518"/>
      <c r="BA42" s="704" t="s">
        <v>332</v>
      </c>
      <c r="BB42" s="705"/>
      <c r="BC42" s="705"/>
      <c r="BD42" s="533" t="str">
        <f>BD37</f>
        <v>Пн</v>
      </c>
      <c r="BE42" s="532" t="s">
        <v>267</v>
      </c>
      <c r="BF42" s="533">
        <f t="shared" ref="BF42:BH43" si="15">BF37</f>
        <v>1</v>
      </c>
      <c r="BG42" s="534">
        <f t="shared" si="15"/>
        <v>2</v>
      </c>
      <c r="BH42" s="534">
        <f t="shared" si="15"/>
        <v>3</v>
      </c>
      <c r="BI42" s="561" t="s">
        <v>335</v>
      </c>
      <c r="BJ42" s="561" t="s">
        <v>336</v>
      </c>
      <c r="BK42" s="562" t="s">
        <v>337</v>
      </c>
    </row>
    <row r="43" spans="1:63" s="451" customFormat="1" ht="13.5" thickBot="1">
      <c r="J43" s="477" t="s">
        <v>284</v>
      </c>
      <c r="K43" s="478" t="s">
        <v>219</v>
      </c>
      <c r="L43" s="479" t="s">
        <v>283</v>
      </c>
      <c r="M43" s="456" t="s">
        <v>79</v>
      </c>
      <c r="N43" s="456" t="s">
        <v>339</v>
      </c>
      <c r="Q43" s="456"/>
      <c r="R43" s="456"/>
      <c r="S43" s="456"/>
      <c r="T43" s="456"/>
      <c r="U43" s="456"/>
      <c r="AP43" s="577"/>
      <c r="AQ43" s="577"/>
      <c r="AU43" s="456"/>
      <c r="AV43" s="518"/>
      <c r="AW43" s="518"/>
      <c r="AX43" s="518"/>
      <c r="AY43" s="518"/>
      <c r="AZ43" s="518"/>
      <c r="BA43" s="704" t="s">
        <v>333</v>
      </c>
      <c r="BB43" s="705"/>
      <c r="BC43" s="705"/>
      <c r="BD43" s="533" t="str">
        <f>BD38</f>
        <v>Пн</v>
      </c>
      <c r="BE43" s="532" t="str">
        <f>BE38</f>
        <v>чс</v>
      </c>
      <c r="BF43" s="533">
        <f t="shared" si="15"/>
        <v>1</v>
      </c>
      <c r="BG43" s="534">
        <f t="shared" si="15"/>
        <v>2</v>
      </c>
      <c r="BH43" s="534">
        <f t="shared" si="15"/>
        <v>3</v>
      </c>
      <c r="BI43" s="534" t="s">
        <v>335</v>
      </c>
      <c r="BJ43" s="534" t="s">
        <v>336</v>
      </c>
      <c r="BK43" s="535" t="s">
        <v>337</v>
      </c>
    </row>
    <row r="44" spans="1:63" s="451" customFormat="1" ht="12" customHeight="1" thickBot="1">
      <c r="AD44" s="456"/>
      <c r="AW44" s="518"/>
      <c r="AX44" s="518"/>
      <c r="AY44" s="518"/>
      <c r="AZ44" s="518"/>
      <c r="BA44" s="704" t="s">
        <v>334</v>
      </c>
      <c r="BB44" s="705"/>
      <c r="BC44" s="705"/>
      <c r="BD44" s="536" t="s">
        <v>234</v>
      </c>
      <c r="BE44" s="532" t="s">
        <v>325</v>
      </c>
      <c r="BF44" s="536"/>
      <c r="BG44" s="537"/>
      <c r="BH44" s="537"/>
      <c r="BI44" s="537" t="s">
        <v>335</v>
      </c>
      <c r="BJ44" s="538"/>
      <c r="BK44" s="539"/>
    </row>
    <row r="45" spans="1:63" s="451" customFormat="1" ht="15.75" customHeight="1">
      <c r="L45" s="456"/>
      <c r="M45" s="456"/>
      <c r="N45" s="456"/>
      <c r="P45" s="458"/>
      <c r="Q45" s="458"/>
      <c r="R45" s="458"/>
      <c r="S45" s="458"/>
      <c r="T45" s="458"/>
      <c r="V45" s="458"/>
      <c r="W45" s="458"/>
      <c r="X45" s="458"/>
      <c r="Y45" s="458"/>
      <c r="Z45" s="458"/>
      <c r="AA45" s="458"/>
      <c r="AB45" s="458"/>
      <c r="AC45" s="458"/>
      <c r="AD45" s="454"/>
      <c r="AE45" s="454"/>
      <c r="AF45" s="66"/>
      <c r="AG45" s="66"/>
      <c r="AV45" s="456"/>
      <c r="AW45" s="456"/>
      <c r="BC45" s="456"/>
      <c r="BD45" s="456"/>
      <c r="BE45" s="456"/>
      <c r="BF45" s="456"/>
      <c r="BG45" s="456"/>
      <c r="BH45" s="456"/>
      <c r="BI45" s="456"/>
    </row>
    <row r="46" spans="1:63" s="451" customFormat="1" ht="18.75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458" t="s">
        <v>343</v>
      </c>
      <c r="V46" s="66"/>
      <c r="W46" s="66"/>
      <c r="X46" s="66"/>
      <c r="Y46" s="66"/>
      <c r="Z46" s="66"/>
      <c r="AA46" s="452"/>
      <c r="AB46" s="452"/>
      <c r="AC46" s="454"/>
      <c r="AD46" s="454"/>
      <c r="AE46" s="454"/>
      <c r="AF46" s="454"/>
      <c r="AG46" s="454"/>
      <c r="AH46" s="454"/>
      <c r="AI46" s="454"/>
      <c r="AJ46" s="66"/>
      <c r="AK46" s="66"/>
      <c r="AL46" s="66"/>
      <c r="AM46" s="66"/>
      <c r="AN46" s="66"/>
      <c r="AO46" s="452"/>
      <c r="AP46" s="66"/>
      <c r="AQ46" s="66"/>
      <c r="AR46" s="66"/>
      <c r="AS46" s="66"/>
      <c r="AT46" s="66"/>
      <c r="BI46" s="456"/>
    </row>
    <row r="47" spans="1:63" s="451" customFormat="1" ht="3" customHeight="1"/>
    <row r="48" spans="1:63" s="451" customFormat="1" ht="3" customHeight="1">
      <c r="X48" s="66"/>
      <c r="Y48" s="66"/>
      <c r="Z48" s="66"/>
      <c r="AA48" s="452"/>
      <c r="AB48" s="452"/>
      <c r="AC48" s="454"/>
      <c r="AD48" s="454"/>
      <c r="AE48" s="454"/>
      <c r="AF48" s="454"/>
      <c r="AG48" s="454"/>
      <c r="AH48" s="454"/>
      <c r="AI48" s="454"/>
      <c r="AJ48" s="66"/>
      <c r="AK48" s="66"/>
      <c r="AL48" s="66"/>
      <c r="AM48" s="66"/>
      <c r="AN48" s="66"/>
      <c r="AO48" s="452"/>
      <c r="AP48" s="66"/>
      <c r="AQ48" s="66"/>
      <c r="AR48" s="66"/>
      <c r="AS48" s="66"/>
      <c r="AT48" s="66"/>
    </row>
  </sheetData>
  <mergeCells count="86">
    <mergeCell ref="BA43:BC43"/>
    <mergeCell ref="BA44:BC44"/>
    <mergeCell ref="L42:P42"/>
    <mergeCell ref="X42:Z42"/>
    <mergeCell ref="AC42:AI42"/>
    <mergeCell ref="AJ42:AN42"/>
    <mergeCell ref="AP42:AT42"/>
    <mergeCell ref="BA42:BC42"/>
    <mergeCell ref="BA41:BC41"/>
    <mergeCell ref="X39:Z39"/>
    <mergeCell ref="AC39:AH39"/>
    <mergeCell ref="AI39:AO39"/>
    <mergeCell ref="AP39:AT39"/>
    <mergeCell ref="AV39:AY39"/>
    <mergeCell ref="BA39:BC39"/>
    <mergeCell ref="X40:Z40"/>
    <mergeCell ref="AC40:AH40"/>
    <mergeCell ref="AI40:AO40"/>
    <mergeCell ref="AP40:AT40"/>
    <mergeCell ref="BA40:BC40"/>
    <mergeCell ref="X38:Z38"/>
    <mergeCell ref="AC38:AH38"/>
    <mergeCell ref="AI38:AO38"/>
    <mergeCell ref="AP38:AT38"/>
    <mergeCell ref="AV38:AY38"/>
    <mergeCell ref="X37:Z37"/>
    <mergeCell ref="AC37:AH37"/>
    <mergeCell ref="AI37:AO37"/>
    <mergeCell ref="AP37:AT37"/>
    <mergeCell ref="AV37:AY37"/>
    <mergeCell ref="AI35:AO35"/>
    <mergeCell ref="AP35:AT35"/>
    <mergeCell ref="AV35:AY35"/>
    <mergeCell ref="BA35:BC35"/>
    <mergeCell ref="BA38:BC38"/>
    <mergeCell ref="AP36:AT36"/>
    <mergeCell ref="AV36:AY36"/>
    <mergeCell ref="BA36:BC36"/>
    <mergeCell ref="BA37:BC37"/>
    <mergeCell ref="E35:J35"/>
    <mergeCell ref="L35:P35"/>
    <mergeCell ref="Q35:T35"/>
    <mergeCell ref="X35:Z35"/>
    <mergeCell ref="AC35:AH35"/>
    <mergeCell ref="AI33:AO33"/>
    <mergeCell ref="AP33:AT33"/>
    <mergeCell ref="BA33:BD33"/>
    <mergeCell ref="BF33:BK33"/>
    <mergeCell ref="E34:J34"/>
    <mergeCell ref="L34:P34"/>
    <mergeCell ref="Q34:T34"/>
    <mergeCell ref="X34:Z34"/>
    <mergeCell ref="AC34:AH34"/>
    <mergeCell ref="AI34:AO34"/>
    <mergeCell ref="AP34:AT34"/>
    <mergeCell ref="AV34:AY34"/>
    <mergeCell ref="BA34:BC34"/>
    <mergeCell ref="E33:J33"/>
    <mergeCell ref="L33:P33"/>
    <mergeCell ref="Q33:T33"/>
    <mergeCell ref="X33:Z33"/>
    <mergeCell ref="AC33:AH33"/>
    <mergeCell ref="E31:J31"/>
    <mergeCell ref="L31:P31"/>
    <mergeCell ref="Q31:T31"/>
    <mergeCell ref="AV31:AY31"/>
    <mergeCell ref="E32:J32"/>
    <mergeCell ref="L32:P32"/>
    <mergeCell ref="Q32:T32"/>
    <mergeCell ref="X32:Z32"/>
    <mergeCell ref="AC32:AH32"/>
    <mergeCell ref="AI32:AO32"/>
    <mergeCell ref="AP32:AT32"/>
    <mergeCell ref="AV32:AY32"/>
    <mergeCell ref="BI9:BI13"/>
    <mergeCell ref="BJ9:BJ13"/>
    <mergeCell ref="BK9:BK13"/>
    <mergeCell ref="BE10:BE13"/>
    <mergeCell ref="BF10:BF13"/>
    <mergeCell ref="BG10:BG13"/>
    <mergeCell ref="BH9:BH13"/>
    <mergeCell ref="A9:A13"/>
    <mergeCell ref="BB9:BB13"/>
    <mergeCell ref="BC9:BC13"/>
    <mergeCell ref="BD9:BD13"/>
    <mergeCell ref="BE9:BG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Е 1курс (2)</vt:lpstr>
      <vt:lpstr>Графік НАВЧ проц печать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admin</cp:lastModifiedBy>
  <cp:lastPrinted>2021-09-06T06:36:32Z</cp:lastPrinted>
  <dcterms:created xsi:type="dcterms:W3CDTF">2010-10-18T13:25:36Z</dcterms:created>
  <dcterms:modified xsi:type="dcterms:W3CDTF">2021-09-06T09:23:55Z</dcterms:modified>
</cp:coreProperties>
</file>